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73EE3BE1-545A-4889-BDBE-99491EE2B22B}" xr6:coauthVersionLast="47" xr6:coauthVersionMax="47" xr10:uidLastSave="{00000000-0000-0000-0000-000000000000}"/>
  <bookViews>
    <workbookView xWindow="5445" yWindow="585" windowWidth="17970" windowHeight="16530" tabRatio="862" firstSheet="7" activeTab="9"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charges'!$A$10:$P$157</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charges'!$A$2:$O$160</definedName>
    <definedName name="_xlnm.Print_Area" localSheetId="3">'Annex 2a Import'!$A$2:$H$150</definedName>
    <definedName name="_xlnm.Print_Area" localSheetId="4">'Annex 2b Export'!$A$2:$H$140</definedName>
    <definedName name="_xlnm.Print_Area" localSheetId="5">'Annex 3 Preserved charges'!$A$2:$J$13</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charges'!$A$2:$I$20</definedName>
    <definedName name="Z_5032A364_B81A_48DA_88DA_AB3B86B47EE9_.wvu.PrintArea" localSheetId="5" hidden="1">'Annex 3 Preserved charges'!$A$2:$J$13</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2" i="24" l="1"/>
  <c r="D142" i="24"/>
  <c r="E121" i="24"/>
  <c r="D121" i="24"/>
  <c r="E100" i="24"/>
  <c r="D100" i="24"/>
  <c r="E79" i="24"/>
  <c r="D79" i="24"/>
  <c r="E58" i="24"/>
  <c r="D58" i="24"/>
  <c r="E37" i="24"/>
  <c r="D37" i="24"/>
  <c r="E26" i="24"/>
  <c r="D26" i="24"/>
  <c r="F7" i="24"/>
  <c r="F8" i="24" s="1"/>
  <c r="F9" i="24" s="1"/>
  <c r="F10" i="24" s="1"/>
  <c r="F11" i="24" s="1"/>
  <c r="F12" i="24" s="1"/>
  <c r="F13" i="24" s="1"/>
  <c r="F14" i="24" s="1"/>
  <c r="F15" i="24" s="1"/>
  <c r="F16" i="24" s="1"/>
  <c r="F17" i="24" s="1"/>
  <c r="F18" i="24" s="1"/>
  <c r="F19" i="24" s="1"/>
  <c r="F20" i="24" s="1"/>
  <c r="F21" i="24" s="1"/>
  <c r="F22" i="24" s="1"/>
  <c r="F23" i="24" s="1"/>
  <c r="F24" i="24" s="1"/>
  <c r="F25" i="24" s="1"/>
  <c r="F26" i="24" s="1"/>
  <c r="F27" i="24" s="1"/>
  <c r="F28" i="24" s="1"/>
  <c r="F29" i="24" s="1"/>
  <c r="F30" i="24" s="1"/>
  <c r="F31" i="24" s="1"/>
  <c r="F32" i="24" s="1"/>
  <c r="F33" i="24" s="1"/>
  <c r="F34" i="24" s="1"/>
  <c r="F35" i="24" s="1"/>
  <c r="F36" i="24" s="1"/>
  <c r="F37" i="24" s="1"/>
  <c r="F38" i="24" s="1"/>
  <c r="F39" i="24" s="1"/>
  <c r="F40" i="24" s="1"/>
  <c r="F41" i="24" s="1"/>
  <c r="F42" i="24" s="1"/>
  <c r="F43" i="24" s="1"/>
  <c r="F44" i="24" s="1"/>
  <c r="F45" i="24" s="1"/>
  <c r="F46" i="24" s="1"/>
  <c r="F47" i="24" s="1"/>
  <c r="F48" i="24" s="1"/>
  <c r="F49" i="24" s="1"/>
  <c r="F50" i="24" s="1"/>
  <c r="F51" i="24" s="1"/>
  <c r="F52" i="24" s="1"/>
  <c r="F53" i="24" s="1"/>
  <c r="F54" i="24" s="1"/>
  <c r="F55" i="24" s="1"/>
  <c r="F56" i="24" s="1"/>
  <c r="F57" i="24" s="1"/>
  <c r="F58" i="24" s="1"/>
  <c r="F59" i="24" s="1"/>
  <c r="F60" i="24" s="1"/>
  <c r="F61" i="24" s="1"/>
  <c r="F62" i="24" s="1"/>
  <c r="F63" i="24" s="1"/>
  <c r="F64" i="24" s="1"/>
  <c r="F65" i="24" s="1"/>
  <c r="F66" i="24" s="1"/>
  <c r="F67" i="24" s="1"/>
  <c r="F68" i="24" s="1"/>
  <c r="F69" i="24" s="1"/>
  <c r="F70" i="24" s="1"/>
  <c r="F71" i="24" s="1"/>
  <c r="F72" i="24" s="1"/>
  <c r="F73" i="24" s="1"/>
  <c r="F74" i="24" s="1"/>
  <c r="F75" i="24" s="1"/>
  <c r="F76" i="24" s="1"/>
  <c r="F77" i="24" s="1"/>
  <c r="F78" i="24" s="1"/>
  <c r="F79" i="24" s="1"/>
  <c r="F80" i="24" s="1"/>
  <c r="F81" i="24" s="1"/>
  <c r="F82" i="24" s="1"/>
  <c r="F83" i="24" s="1"/>
  <c r="F84" i="24" s="1"/>
  <c r="F85" i="24" s="1"/>
  <c r="F86" i="24" s="1"/>
  <c r="F87" i="24" s="1"/>
  <c r="F88" i="24" s="1"/>
  <c r="F89" i="24" s="1"/>
  <c r="F90" i="24" s="1"/>
  <c r="F91" i="24" s="1"/>
  <c r="F92" i="24" s="1"/>
  <c r="F93" i="24" s="1"/>
  <c r="F94" i="24" s="1"/>
  <c r="F95" i="24" s="1"/>
  <c r="F96" i="24" s="1"/>
  <c r="F97" i="24" s="1"/>
  <c r="F98" i="24" s="1"/>
  <c r="F99" i="24" s="1"/>
  <c r="F100" i="24" s="1"/>
  <c r="F101" i="24" s="1"/>
  <c r="F102" i="24" s="1"/>
  <c r="F103" i="24" s="1"/>
  <c r="F104" i="24" s="1"/>
  <c r="F105" i="24" s="1"/>
  <c r="F106" i="24" s="1"/>
  <c r="F107" i="24" s="1"/>
  <c r="F108" i="24" s="1"/>
  <c r="F109" i="24" s="1"/>
  <c r="F110" i="24" s="1"/>
  <c r="F111" i="24" s="1"/>
  <c r="F112" i="24" s="1"/>
  <c r="F113" i="24" s="1"/>
  <c r="F114" i="24" s="1"/>
  <c r="F115" i="24" s="1"/>
  <c r="F116" i="24" s="1"/>
  <c r="F117" i="24" s="1"/>
  <c r="F118" i="24" s="1"/>
  <c r="F119" i="24" s="1"/>
  <c r="F120" i="24" s="1"/>
  <c r="F121" i="24" s="1"/>
  <c r="F122" i="24" s="1"/>
  <c r="F123" i="24" s="1"/>
  <c r="F124" i="24" s="1"/>
  <c r="F125" i="24" s="1"/>
  <c r="F126" i="24" s="1"/>
  <c r="F127" i="24" s="1"/>
  <c r="F128" i="24" s="1"/>
  <c r="F129" i="24" s="1"/>
  <c r="F130" i="24" s="1"/>
  <c r="F131" i="24" s="1"/>
  <c r="F132" i="24" s="1"/>
  <c r="F133" i="24" s="1"/>
  <c r="F134" i="24" s="1"/>
  <c r="F135" i="24" s="1"/>
  <c r="F136" i="24" s="1"/>
  <c r="F137" i="24" s="1"/>
  <c r="F138" i="24" s="1"/>
  <c r="F139" i="24" s="1"/>
  <c r="F140" i="24" s="1"/>
  <c r="F141" i="24" s="1"/>
  <c r="F142" i="24" s="1"/>
  <c r="F143" i="24" s="1"/>
  <c r="F144" i="24" s="1"/>
  <c r="F145" i="24" s="1"/>
  <c r="F146" i="24" s="1"/>
  <c r="F147" i="24" s="1"/>
  <c r="F148" i="24" s="1"/>
  <c r="F149" i="24" s="1"/>
  <c r="F150" i="24" s="1"/>
  <c r="F151" i="24" s="1"/>
  <c r="F152" i="24" s="1"/>
  <c r="F153" i="24" s="1"/>
  <c r="F154" i="24" s="1"/>
  <c r="F155" i="24" s="1"/>
  <c r="F156" i="24" s="1"/>
  <c r="F157" i="24" s="1"/>
  <c r="F158" i="24" s="1"/>
  <c r="F159" i="24" s="1"/>
  <c r="F160" i="24" s="1"/>
  <c r="F161" i="24" s="1"/>
  <c r="F162" i="24" s="1"/>
  <c r="F6" i="24"/>
  <c r="T10" i="15" l="1"/>
  <c r="S10" i="15"/>
  <c r="R10" i="15"/>
  <c r="Q10" i="15"/>
  <c r="P10" i="15"/>
  <c r="O10" i="15"/>
  <c r="N10" i="15"/>
  <c r="M10" i="15"/>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<sst xmlns="http://schemas.openxmlformats.org/spreadsheetml/2006/main" count="2672" uniqueCount="796">
  <si>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</si>
  <si>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</si>
  <si>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</si>
  <si>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</si>
  <si>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</si>
  <si>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</si>
  <si>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</si>
  <si>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</si>
  <si>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</si>
  <si>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</si>
  <si>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</si>
  <si>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</si>
  <si>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</si>
  <si>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</si>
  <si>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</si>
  <si>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</si>
  <si>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</si>
  <si>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</si>
  <si>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</si>
  <si>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</si>
  <si>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</si>
  <si>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</si>
  <si>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</si>
  <si>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</si>
  <si>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</si>
  <si>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</si>
  <si>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</si>
  <si>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</si>
  <si>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</si>
  <si>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</si>
  <si>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</si>
  <si>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</si>
  <si>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</si>
  <si>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</si>
  <si>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</si>
  <si>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</si>
  <si>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</si>
  <si>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</si>
  <si>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</si>
  <si>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</si>
  <si>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</si>
  <si>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</si>
  <si>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</si>
  <si>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</si>
  <si>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</si>
  <si>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</si>
  <si>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</si>
  <si>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</si>
  <si>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</si>
  <si>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</si>
  <si>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</si>
  <si>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</si>
  <si>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</si>
  <si>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</si>
  <si>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</si>
  <si>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</si>
  <si>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</si>
  <si>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</si>
  <si>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</si>
  <si>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</si>
  <si>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</si>
  <si>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</si>
  <si>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</si>
  <si>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</si>
  <si>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</si>
  <si>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</si>
  <si>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</si>
  <si>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</si>
  <si>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</si>
  <si>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</si>
  <si>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</si>
  <si>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</si>
  <si>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</si>
  <si>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</si>
  <si>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</si>
  <si>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</si>
  <si>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</si>
  <si>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</si>
  <si>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</si>
  <si>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</si>
  <si>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</si>
  <si>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</si>
  <si>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</si>
  <si>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</si>
  <si>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</si>
  <si>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</si>
  <si>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</si>
  <si>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</si>
  <si>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</si>
  <si>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</si>
  <si>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</si>
  <si>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</si>
  <si>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</si>
  <si>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</si>
  <si>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</si>
  <si>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</si>
  <si>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</si>
  <si>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</si>
  <si>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</si>
  <si>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</si>
  <si>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</si>
  <si>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</si>
  <si>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</si>
  <si>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</si>
  <si>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</si>
  <si>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</si>
  <si>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</si>
  <si>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</si>
  <si>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</si>
  <si>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</si>
  <si>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</si>
  <si>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</si>
  <si>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</si>
  <si>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</si>
  <si>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</si>
  <si>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</si>
  <si>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</si>
  <si>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</si>
  <si>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</si>
  <si>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</si>
  <si>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</si>
  <si>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</si>
  <si>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</si>
  <si>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</si>
  <si>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</si>
  <si>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</si>
  <si>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</si>
  <si>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</si>
  <si>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</si>
  <si>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</si>
  <si>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</si>
  <si>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</si>
  <si>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</si>
  <si>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</si>
  <si>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</si>
  <si>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</si>
  <si>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</si>
  <si>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</si>
  <si>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</si>
  <si>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</si>
  <si>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</si>
  <si>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</si>
  <si>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</si>
  <si>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</si>
  <si>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</si>
  <si>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</si>
  <si>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</si>
  <si>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</si>
  <si>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</si>
  <si>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</si>
  <si>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</si>
  <si>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</si>
  <si>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</si>
  <si>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</si>
  <si>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</si>
  <si>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</si>
  <si>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</si>
  <si>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</si>
  <si>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</si>
  <si>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</si>
  <si>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</si>
  <si>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</si>
  <si>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</si>
  <si>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</si>
  <si>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</si>
  <si>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</si>
  <si>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</si>
  <si>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</si>
  <si>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</si>
  <si>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</si>
  <si>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</si>
  <si>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</si>
  <si>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</si>
  <si>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</si>
  <si>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</si>
  <si>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</si>
  <si>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</si>
  <si>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</si>
  <si>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</si>
  <si>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</si>
  <si>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</si>
  <si>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</si>
  <si>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</si>
  <si>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</si>
  <si>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</si>
  <si>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</si>
  <si>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</si>
  <si>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</si>
  <si>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</si>
  <si>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</si>
  <si>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</si>
  <si>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</si>
  <si>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</si>
  <si>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</si>
  <si>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</si>
  <si>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</si>
  <si>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</si>
  <si>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</si>
  <si>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</si>
  <si>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</si>
  <si>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</si>
  <si>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</si>
  <si>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</si>
  <si>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</si>
  <si>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</si>
  <si>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</si>
  <si>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</si>
  <si>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</si>
  <si>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</si>
  <si>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</si>
  <si>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</si>
  <si>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</si>
  <si>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</si>
  <si>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</si>
  <si>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</si>
  <si>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</si>
  <si>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</si>
  <si>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</si>
  <si>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</si>
  <si>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</si>
  <si>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</si>
  <si>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</si>
  <si>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</si>
  <si>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</si>
  <si>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</si>
  <si>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</si>
  <si>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</si>
  <si>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</si>
  <si>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</si>
  <si>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</si>
  <si>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</si>
  <si>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</si>
  <si>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</si>
  <si>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</si>
  <si>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</si>
  <si>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</si>
  <si>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</si>
  <si>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</si>
  <si>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</si>
  <si>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</si>
  <si>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</si>
  <si>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</si>
  <si>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</si>
  <si>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</si>
  <si>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</si>
  <si>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</si>
  <si>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</si>
  <si>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</si>
  <si>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</si>
  <si>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</si>
  <si>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</si>
  <si>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</si>
  <si>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</si>
  <si>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</si>
  <si>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</si>
  <si>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</si>
  <si>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</si>
  <si>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</si>
  <si>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</si>
  <si>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</si>
  <si>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</si>
  <si>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</si>
  <si>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</si>
  <si>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</si>
  <si>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</si>
  <si>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</si>
  <si>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</si>
  <si>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</si>
  <si>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</si>
  <si>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</si>
  <si>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</si>
  <si>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</si>
  <si>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</si>
  <si>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</si>
  <si>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</si>
  <si>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</si>
  <si>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</si>
  <si>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</si>
  <si>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</si>
  <si>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</si>
  <si>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</si>
  <si>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</si>
  <si>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</si>
  <si>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</si>
  <si>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</si>
  <si>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</si>
  <si>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</si>
  <si>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</si>
  <si>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</si>
  <si>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</si>
  <si>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</si>
  <si>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</si>
  <si>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</si>
  <si>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</si>
  <si>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</si>
  <si>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</si>
  <si>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</si>
  <si>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</si>
  <si>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</si>
  <si>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</si>
  <si>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</si>
  <si>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</si>
  <si>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</si>
  <si>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</si>
  <si>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</si>
  <si>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</si>
  <si>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</si>
  <si>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</si>
  <si>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</si>
  <si>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</si>
  <si>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</si>
  <si>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</si>
  <si>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</si>
  <si>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</si>
  <si>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</si>
  <si>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</si>
  <si>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</si>
  <si>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</si>
  <si>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</si>
  <si>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</si>
  <si>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</si>
  <si>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</si>
  <si>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</si>
  <si>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</si>
  <si>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</si>
  <si>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</si>
  <si>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</si>
  <si>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</si>
  <si>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</si>
  <si>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</si>
  <si>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</si>
  <si>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</si>
  <si>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</si>
  <si>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</si>
  <si>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</si>
  <si>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</si>
  <si>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</si>
  <si>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</si>
  <si>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</si>
  <si>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</si>
  <si>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</si>
  <si>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</si>
  <si>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</si>
  <si>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</si>
  <si>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</si>
  <si>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</si>
  <si>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</si>
  <si>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</si>
  <si>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</si>
  <si>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</si>
  <si>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</si>
  <si>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</si>
  <si>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</si>
  <si>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</si>
  <si>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</si>
  <si>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</si>
  <si>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</si>
  <si>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</si>
  <si>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</si>
  <si>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</si>
  <si>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</si>
  <si>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</si>
  <si>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</si>
  <si>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</si>
  <si>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</si>
  <si>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</si>
  <si>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</si>
  <si>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</si>
  <si>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</si>
  <si>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</si>
  <si>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</si>
  <si>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</si>
  <si>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</si>
  <si>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</si>
  <si>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</si>
  <si>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</si>
  <si>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</si>
  <si>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</si>
  <si>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</si>
  <si>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</si>
  <si>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</si>
  <si>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</si>
  <si>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</si>
  <si>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</si>
  <si>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</si>
  <si>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</si>
  <si>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</si>
  <si>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</si>
  <si>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</si>
  <si>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</si>
  <si>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</si>
  <si>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</si>
  <si>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</si>
  <si>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</si>
  <si>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</si>
  <si>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</si>
  <si>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</si>
  <si>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</si>
  <si>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</si>
  <si>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</si>
  <si>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</si>
  <si>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</si>
  <si>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</si>
  <si>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</si>
  <si>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</si>
  <si>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</si>
  <si>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</si>
  <si>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</si>
  <si>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</si>
  <si>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</si>
  <si>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</si>
  <si>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</si>
  <si>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</si>
  <si>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</si>
  <si>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</si>
  <si>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</si>
  <si>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</si>
  <si>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</si>
  <si>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</si>
  <si>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</si>
  <si>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</si>
  <si>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</si>
  <si>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</si>
  <si>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</si>
  <si>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</si>
  <si>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</si>
  <si>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</si>
  <si>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</si>
  <si>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</si>
  <si>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</si>
  <si>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</si>
  <si>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</si>
  <si>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</si>
  <si>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</si>
  <si>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</si>
  <si>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</si>
  <si>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</si>
  <si>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</si>
  <si>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</si>
  <si>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</si>
  <si>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</si>
  <si>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</si>
  <si>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</si>
  <si>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</si>
  <si>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</si>
  <si>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</si>
  <si>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</si>
  <si>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</si>
  <si>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</si>
  <si>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</si>
  <si>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</si>
  <si>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</si>
  <si>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</si>
  <si>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</si>
  <si>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</si>
  <si>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</si>
  <si>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</si>
  <si>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</si>
  <si>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</si>
  <si>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</si>
  <si>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</si>
  <si>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</si>
  <si>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</si>
  <si>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</si>
  <si>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</si>
  <si>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</si>
  <si>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</si>
  <si>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</si>
  <si>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</si>
  <si>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</si>
  <si>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</si>
  <si>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</si>
  <si>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</si>
  <si>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</si>
  <si>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</si>
  <si>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</si>
  <si>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</si>
  <si>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</si>
  <si>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</si>
  <si>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</si>
  <si>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</si>
  <si>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</si>
  <si>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</si>
  <si>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</si>
  <si>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</si>
  <si>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</si>
  <si>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</si>
  <si>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</si>
  <si>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</si>
  <si>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</si>
  <si>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</si>
  <si>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</si>
  <si>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</si>
  <si>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</si>
  <si>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</si>
  <si>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</si>
  <si>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</si>
  <si>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</si>
  <si>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</si>
  <si>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</si>
  <si>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</si>
  <si>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</si>
  <si>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</si>
  <si>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</si>
  <si>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</si>
  <si>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</si>
  <si>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</si>
  <si>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</si>
  <si>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</si>
  <si>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</si>
  <si>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</si>
  <si>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</si>
  <si>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</si>
  <si>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</si>
  <si>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</si>
  <si>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</si>
  <si>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</si>
  <si>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</si>
  <si>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</si>
  <si>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</si>
  <si>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</si>
  <si>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</si>
  <si>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</si>
  <si>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</si>
  <si>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</si>
  <si>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</si>
  <si>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</si>
  <si>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</si>
  <si>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</si>
  <si>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</si>
  <si>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</si>
  <si>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</si>
  <si>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</si>
  <si>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</si>
  <si>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</si>
  <si>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</si>
  <si>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</si>
  <si>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</si>
  <si>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</si>
  <si>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</si>
  <si>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</si>
  <si>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</si>
  <si>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</si>
  <si>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</si>
  <si>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</si>
  <si>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</si>
  <si>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</si>
  <si>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</si>
  <si>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</si>
  <si>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</si>
  <si>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</si>
  <si>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</si>
  <si>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</si>
  <si>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</si>
  <si>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</si>
  <si>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</si>
  <si>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</si>
  <si>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</si>
  <si>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</si>
  <si>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</si>
  <si>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</si>
  <si>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</si>
  <si>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</si>
  <si>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</si>
  <si>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</si>
  <si>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</si>
  <si>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</si>
  <si>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</si>
  <si>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</si>
  <si>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</si>
  <si>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</si>
  <si>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</si>
  <si>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</si>
  <si>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</si>
  <si>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</si>
  <si>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</si>
  <si>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</si>
  <si>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</si>
  <si>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</si>
  <si>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</si>
  <si>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</si>
  <si>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</si>
  <si>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</si>
  <si>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</si>
  <si>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</si>
  <si>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</si>
  <si>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</si>
  <si>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</si>
  <si>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</si>
  <si>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</si>
  <si>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</si>
  <si>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</si>
  <si>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</si>
  <si>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</si>
  <si>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</si>
  <si>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</si>
  <si>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</si>
  <si>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</si>
  <si>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</si>
  <si>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</si>
  <si>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</si>
  <si>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</si>
  <si>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</si>
  <si>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</si>
  <si>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</si>
  <si>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</si>
  <si>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</si>
  <si>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</si>
  <si>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</si>
  <si>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</si>
  <si>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</si>
  <si>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</si>
  <si>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</si>
  <si>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</si>
  <si>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</si>
  <si>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</si>
  <si>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</si>
  <si>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</si>
  <si>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</si>
  <si>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</si>
  <si>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</si>
  <si>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</si>
  <si>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</si>
  <si>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</si>
  <si>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</si>
  <si>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</si>
  <si>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</si>
  <si>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</si>
  <si>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</si>
  <si>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</si>
  <si>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</si>
  <si>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</si>
  <si>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</si>
  <si>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</si>
  <si>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</si>
  <si>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</si>
  <si>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</si>
  <si>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</si>
  <si>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</si>
  <si>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</si>
  <si>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</si>
  <si>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</si>
  <si>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</si>
  <si>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</si>
  <si>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</si>
  <si>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</si>
  <si>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</si>
  <si>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</si>
  <si>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</si>
  <si>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</si>
  <si>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</si>
  <si>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</si>
  <si>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</si>
  <si>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</si>
  <si>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</si>
  <si>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</si>
  <si>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</si>
  <si>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</si>
  <si>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</si>
  <si>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</si>
  <si>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</si>
  <si>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</si>
  <si>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</si>
  <si>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</si>
  <si>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</si>
  <si>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</si>
  <si>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</si>
  <si>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</si>
  <si>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</si>
  <si>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</si>
  <si>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</si>
  <si>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</si>
  <si>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</si>
  <si>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</si>
  <si>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</si>
  <si>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</si>
  <si>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</si>
  <si>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</si>
  <si>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</si>
  <si>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</si>
  <si>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</si>
  <si>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2023/24</t>
  </si>
  <si>
    <t>1 April 2023</t>
  </si>
  <si>
    <t>16:00 to 19:00</t>
  </si>
  <si>
    <t>09:00 to 16:00
19:00 to 20:30</t>
  </si>
  <si>
    <t>00.00 - 09.00
20.30 - 24.00</t>
  </si>
  <si>
    <t>00.00 - 16.00
19.00 - 24.00</t>
  </si>
  <si>
    <t>Monday to Friday 
(Including Bank Holidays)
March to October Inclusive</t>
  </si>
  <si>
    <t>09.00 - 20.30</t>
  </si>
  <si>
    <t>09:00 - 16.00
19.00 - 20.30</t>
  </si>
  <si>
    <t>16:00 - 19:00</t>
  </si>
  <si>
    <t>0, 1, 2 or 5-8</t>
  </si>
  <si>
    <t>0, 3, 4 or 5-8</t>
  </si>
  <si>
    <t>0</t>
  </si>
  <si>
    <t>0 or 8</t>
  </si>
  <si>
    <t>ESP Electricity Limited - GSP_G</t>
  </si>
  <si>
    <t>ESP Electricity does not currently have EHV Designated EHV properties.</t>
  </si>
  <si>
    <t>ESP Electricity Limited has no Preserved NHH Tariffs/Additional LLFC classes</t>
  </si>
  <si>
    <t>ESP Electricity Limited has no Preserved HH Tariffs/Additional LLFC classes</t>
  </si>
  <si>
    <t>G04, G12, G28</t>
  </si>
  <si>
    <t>G01, G09, G25</t>
  </si>
  <si>
    <t>G02, G10, G26</t>
  </si>
  <si>
    <t>G03, G11, G27</t>
  </si>
  <si>
    <t>G08, G16, G32</t>
  </si>
  <si>
    <t>G05, G13, G29</t>
  </si>
  <si>
    <t>G06, G14, G30</t>
  </si>
  <si>
    <t>G07, G15, G31</t>
  </si>
  <si>
    <t>G20, G36</t>
  </si>
  <si>
    <t>G17, G33</t>
  </si>
  <si>
    <t>G18, G34</t>
  </si>
  <si>
    <t>G19, G35</t>
  </si>
  <si>
    <t>G24, G40</t>
  </si>
  <si>
    <t>G21, G37</t>
  </si>
  <si>
    <t>G22, G38</t>
  </si>
  <si>
    <t>G23, G39</t>
  </si>
  <si>
    <t>324, 77, 333</t>
  </si>
  <si>
    <t>327, 328, 357</t>
  </si>
  <si>
    <t>336, 80, 756</t>
  </si>
  <si>
    <t>338, 757</t>
  </si>
  <si>
    <t>74, 339</t>
  </si>
  <si>
    <t>345, 75, 763</t>
  </si>
  <si>
    <t>649, 764</t>
  </si>
  <si>
    <t>346, 347, 765</t>
  </si>
  <si>
    <t>358, 767</t>
  </si>
  <si>
    <t>76, 361</t>
  </si>
  <si>
    <t>75, 77, 80, 324, 327, 328, 333, 336, 342, 345, 346, 347, 357, 756, 763, 765, G01, G02, G03, G04, G05, G06, G07, G08, G09, G10, G11, G12 G13, G14, G15, G16, G25, G26, G27, G28, G29, G30, G31, G32</t>
  </si>
  <si>
    <t>338, 358, 649, 757, 764, 767, G17, G18, G19, G20, G33, G34, G35, G36</t>
  </si>
  <si>
    <t>74, 76, 339, 361, G21, G22, G23, G24, G37, G38, G39, G40</t>
  </si>
  <si>
    <t>NA</t>
  </si>
  <si>
    <t>324</t>
  </si>
  <si>
    <t>327</t>
  </si>
  <si>
    <t>G01</t>
  </si>
  <si>
    <t>G02</t>
  </si>
  <si>
    <t>G03</t>
  </si>
  <si>
    <t>G04</t>
  </si>
  <si>
    <t>G08</t>
  </si>
  <si>
    <t>336</t>
  </si>
  <si>
    <t>G05</t>
  </si>
  <si>
    <t>G06</t>
  </si>
  <si>
    <t>G07</t>
  </si>
  <si>
    <t>342</t>
  </si>
  <si>
    <t>345</t>
  </si>
  <si>
    <t>346</t>
  </si>
  <si>
    <t>77</t>
  </si>
  <si>
    <t>G12</t>
  </si>
  <si>
    <t>328</t>
  </si>
  <si>
    <t>G09</t>
  </si>
  <si>
    <t>G10</t>
  </si>
  <si>
    <t>G11</t>
  </si>
  <si>
    <t>G16</t>
  </si>
  <si>
    <t>80</t>
  </si>
  <si>
    <t>G13</t>
  </si>
  <si>
    <t>G14</t>
  </si>
  <si>
    <t>G15</t>
  </si>
  <si>
    <t>G20</t>
  </si>
  <si>
    <t>338</t>
  </si>
  <si>
    <t>G17</t>
  </si>
  <si>
    <t>G18</t>
  </si>
  <si>
    <t>G19</t>
  </si>
  <si>
    <t>G24</t>
  </si>
  <si>
    <t>74</t>
  </si>
  <si>
    <t>G21</t>
  </si>
  <si>
    <t>G22</t>
  </si>
  <si>
    <t>G23</t>
  </si>
  <si>
    <t>75</t>
  </si>
  <si>
    <t>649</t>
  </si>
  <si>
    <t>347</t>
  </si>
  <si>
    <t>358</t>
  </si>
  <si>
    <t>76</t>
  </si>
  <si>
    <t>G28</t>
  </si>
  <si>
    <t>G25</t>
  </si>
  <si>
    <t>G26</t>
  </si>
  <si>
    <t>G27</t>
  </si>
  <si>
    <t>G32</t>
  </si>
  <si>
    <t>G29</t>
  </si>
  <si>
    <t>G30</t>
  </si>
  <si>
    <t>G31</t>
  </si>
  <si>
    <t>G36</t>
  </si>
  <si>
    <t>G33</t>
  </si>
  <si>
    <t>G34</t>
  </si>
  <si>
    <t>G35</t>
  </si>
  <si>
    <t>G40</t>
  </si>
  <si>
    <t>G37</t>
  </si>
  <si>
    <t>G38</t>
  </si>
  <si>
    <t>G39</t>
  </si>
  <si>
    <t>Monday to Friday 
March to October</t>
  </si>
  <si>
    <t>00:00 - 07:00</t>
  </si>
  <si>
    <t>07:00 - 00:00</t>
  </si>
  <si>
    <t>Monday to Friday 
November to February</t>
  </si>
  <si>
    <t>16:00 – 19:00</t>
  </si>
  <si>
    <t>07:00 – 16:00
19:00 – 00:00</t>
  </si>
  <si>
    <t>Winter Peak</t>
  </si>
  <si>
    <t>Winter Daytime</t>
  </si>
  <si>
    <t>Night</t>
  </si>
  <si>
    <t>Other</t>
  </si>
  <si>
    <t>132/33kV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</si>
</sst>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8"/>
      <name val="Arial"/>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4" borderId="0" applyNumberFormat="0" applyBorder="0" applyAlignment="0" applyProtection="0"/>
    <xf numFmtId="0" fontId="3"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24" fillId="28" borderId="0" applyNumberFormat="0" applyBorder="0" applyAlignment="0" applyProtection="0"/>
    <xf numFmtId="0" fontId="28" fillId="0" borderId="0"/>
    <xf numFmtId="0" fontId="30" fillId="36"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cellStyleXfs>
  <cellXfs count="317">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Border="1" applyAlignment="1">
      <alignment wrapText="1"/>
    </xf>
    <xf numFmtId="0" fontId="7" fillId="0" borderId="0" xfId="0" applyFont="1" applyBorder="1" applyAlignment="1">
      <alignment vertical="top" wrapText="1"/>
    </xf>
    <xf numFmtId="0" fontId="0" fillId="0" borderId="0" xfId="0" applyBorder="1"/>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1" fontId="6" fillId="9" borderId="1" xfId="6" applyNumberFormat="1" applyFont="1" applyFill="1" applyBorder="1" applyAlignment="1" applyProtection="1">
      <alignment horizontal="left" vertical="center" wrapText="1"/>
      <protection locked="0"/>
    </xf>
    <xf numFmtId="0" fontId="6" fillId="9" borderId="1" xfId="6" applyNumberFormat="1" applyFont="1" applyFill="1" applyBorder="1" applyAlignment="1" applyProtection="1">
      <alignment horizontal="left" vertical="center" wrapText="1"/>
      <protection locked="0"/>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172" fontId="4" fillId="12" borderId="1" xfId="6" applyNumberFormat="1" applyFont="1" applyFill="1" applyBorder="1" applyAlignment="1" applyProtection="1">
      <alignment horizontal="center" vertical="center"/>
      <protection locked="0"/>
    </xf>
    <xf numFmtId="164" fontId="4" fillId="12" borderId="1" xfId="6" applyNumberFormat="1" applyFont="1" applyFill="1" applyBorder="1" applyAlignment="1" applyProtection="1">
      <alignment horizontal="center" vertical="center"/>
      <protection locked="0"/>
    </xf>
    <xf numFmtId="172" fontId="4" fillId="9" borderId="1" xfId="6" applyNumberFormat="1" applyFont="1" applyFill="1" applyBorder="1" applyAlignment="1" applyProtection="1">
      <alignment horizontal="center" vertical="center"/>
      <protection locked="0"/>
    </xf>
    <xf numFmtId="164" fontId="4" fillId="9" borderId="1" xfId="6" applyNumberFormat="1" applyFont="1" applyFill="1" applyBorder="1" applyAlignment="1" applyProtection="1">
      <alignment horizontal="center" vertical="center"/>
      <protection locked="0"/>
    </xf>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8" fillId="17" borderId="0" xfId="6" applyFont="1" applyFill="1" applyBorder="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175" fontId="6" fillId="9" borderId="1" xfId="6" applyNumberFormat="1" applyFont="1" applyFill="1" applyBorder="1" applyAlignment="1">
      <alignment horizontal="center" vertical="center" wrapText="1"/>
    </xf>
    <xf numFmtId="0" fontId="6" fillId="9" borderId="1" xfId="6" applyNumberFormat="1" applyFont="1" applyFill="1" applyBorder="1" applyAlignment="1" applyProtection="1">
      <alignment horizontal="left" vertical="center" wrapText="1"/>
    </xf>
    <xf numFmtId="1" fontId="6" fillId="9" borderId="1" xfId="6" applyNumberFormat="1" applyFont="1" applyFill="1" applyBorder="1" applyAlignment="1" applyProtection="1">
      <alignment horizontal="left" vertical="center" wrapText="1"/>
    </xf>
    <xf numFmtId="172" fontId="4" fillId="23" borderId="1" xfId="6" applyNumberFormat="1" applyFont="1" applyFill="1" applyBorder="1" applyAlignment="1" applyProtection="1">
      <alignment horizontal="center" vertical="center"/>
    </xf>
    <xf numFmtId="43" fontId="4" fillId="23" borderId="1" xfId="7" applyFont="1" applyFill="1" applyBorder="1" applyAlignment="1" applyProtection="1">
      <alignment horizontal="center" vertical="center"/>
    </xf>
    <xf numFmtId="164" fontId="4" fillId="23" borderId="1" xfId="6" applyNumberFormat="1" applyFont="1" applyFill="1" applyBorder="1" applyAlignment="1" applyProtection="1">
      <alignment horizontal="center" vertical="center"/>
    </xf>
    <xf numFmtId="165" fontId="4" fillId="12" borderId="1" xfId="6" applyNumberFormat="1" applyFont="1" applyFill="1" applyBorder="1" applyAlignment="1" applyProtection="1">
      <alignment horizontal="center" vertical="center"/>
    </xf>
    <xf numFmtId="43" fontId="4" fillId="12" borderId="1" xfId="7" applyFont="1" applyFill="1" applyBorder="1" applyAlignment="1" applyProtection="1">
      <alignment horizontal="center" vertical="center"/>
    </xf>
    <xf numFmtId="164" fontId="4" fillId="12" borderId="1" xfId="6" applyNumberFormat="1" applyFont="1" applyFill="1" applyBorder="1" applyAlignment="1" applyProtection="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3" fillId="30" borderId="1" xfId="9" applyNumberFormat="1" applyFill="1" applyBorder="1" applyAlignment="1" applyProtection="1">
      <alignment vertical="center"/>
      <protection locked="0"/>
    </xf>
    <xf numFmtId="176" fontId="3" fillId="30" borderId="1" xfId="9" applyNumberFormat="1" applyFill="1" applyBorder="1" applyAlignment="1" applyProtection="1">
      <alignment vertical="center"/>
    </xf>
    <xf numFmtId="176" fontId="3" fillId="33" borderId="1" xfId="9" applyNumberFormat="1" applyFill="1" applyBorder="1" applyAlignment="1" applyProtection="1">
      <alignment vertical="center"/>
    </xf>
    <xf numFmtId="176" fontId="6" fillId="31" borderId="1" xfId="10" applyNumberFormat="1" applyFont="1" applyFill="1" applyBorder="1" applyAlignment="1" applyProtection="1">
      <alignment vertical="center"/>
    </xf>
    <xf numFmtId="176" fontId="6" fillId="34" borderId="1" xfId="10" applyNumberFormat="1" applyFont="1" applyFill="1" applyBorder="1" applyAlignment="1" applyProtection="1">
      <alignment vertical="center"/>
    </xf>
    <xf numFmtId="177" fontId="3" fillId="30" borderId="5" xfId="9" applyNumberFormat="1" applyFill="1" applyBorder="1" applyAlignment="1" applyProtection="1">
      <alignment vertical="center"/>
    </xf>
    <xf numFmtId="177" fontId="3" fillId="30"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0" fontId="6" fillId="4" borderId="1" xfId="0" applyFont="1" applyFill="1" applyBorder="1" applyAlignment="1">
      <alignment horizontal="center"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26" fillId="35" borderId="5" xfId="1" applyNumberFormat="1" applyFont="1" applyFill="1" applyBorder="1" applyAlignment="1">
      <alignment horizontal="center" vertical="center" wrapText="1"/>
    </xf>
    <xf numFmtId="0" fontId="26" fillId="35" borderId="0" xfId="1" applyNumberFormat="1" applyFont="1" applyFill="1" applyBorder="1" applyAlignment="1">
      <alignment horizontal="center" vertical="center" wrapText="1"/>
    </xf>
    <xf numFmtId="0" fontId="0" fillId="0" borderId="0" xfId="0" applyFill="1"/>
    <xf numFmtId="0" fontId="14"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8" fontId="31"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7"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7" borderId="0" xfId="6" applyFill="1" applyAlignment="1">
      <alignment horizontal="left" vertical="center"/>
    </xf>
    <xf numFmtId="179" fontId="6" fillId="37" borderId="0" xfId="6" applyNumberFormat="1" applyFill="1" applyAlignment="1">
      <alignment horizontal="left"/>
    </xf>
    <xf numFmtId="0" fontId="21" fillId="8" borderId="1" xfId="0" applyNumberFormat="1" applyFont="1" applyFill="1" applyBorder="1" applyAlignment="1" applyProtection="1">
      <alignment horizontal="center" vertical="center" wrapText="1"/>
      <protection locked="0"/>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6" fillId="2" borderId="0" xfId="6" quotePrefix="1"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0" fontId="0" fillId="0" borderId="0" xfId="0" applyAlignment="1"/>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9" borderId="1" xfId="0" quotePrefix="1" applyNumberFormat="1" applyFont="1" applyFill="1" applyBorder="1" applyAlignment="1" applyProtection="1">
      <alignment horizontal="left" vertical="center" wrapText="1"/>
      <protection locked="0"/>
    </xf>
    <xf numFmtId="181" fontId="15" fillId="8" borderId="1" xfId="0" applyNumberFormat="1" applyFont="1" applyFill="1" applyBorder="1" applyAlignment="1" applyProtection="1">
      <alignment horizontal="center" vertical="center"/>
      <protection locked="0"/>
    </xf>
    <xf numFmtId="1" fontId="6" fillId="9" borderId="1" xfId="0" quotePrefix="1" applyNumberFormat="1" applyFont="1" applyFill="1" applyBorder="1" applyAlignment="1" applyProtection="1">
      <alignment horizontal="left" vertical="center" wrapText="1"/>
      <protection locked="0"/>
    </xf>
    <xf numFmtId="49" fontId="21" fillId="0" borderId="1" xfId="0" quotePrefix="1" applyNumberFormat="1" applyFont="1" applyBorder="1" applyAlignment="1" applyProtection="1">
      <alignment horizontal="center" vertical="center" wrapText="1"/>
      <protection locked="0"/>
    </xf>
    <xf numFmtId="49" fontId="21" fillId="0" borderId="1" xfId="0" applyNumberFormat="1" applyFont="1" applyBorder="1" applyAlignment="1" applyProtection="1">
      <alignment horizontal="center" vertical="center" wrapText="1"/>
      <protection locked="0"/>
    </xf>
    <xf numFmtId="0" fontId="21" fillId="17" borderId="1" xfId="0" applyFont="1" applyFill="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164" fontId="21" fillId="10" borderId="1" xfId="0" applyNumberFormat="1" applyFont="1" applyFill="1" applyBorder="1" applyAlignment="1">
      <alignment horizontal="center" vertical="center"/>
    </xf>
    <xf numFmtId="3" fontId="21" fillId="0" borderId="1" xfId="0" applyNumberFormat="1" applyFont="1" applyBorder="1" applyAlignment="1" applyProtection="1">
      <alignment horizontal="center" vertical="center" wrapText="1"/>
      <protection locked="0"/>
    </xf>
    <xf numFmtId="0" fontId="7" fillId="11" borderId="1" xfId="0" applyFont="1" applyFill="1" applyBorder="1" applyAlignment="1">
      <alignment vertical="center" wrapText="1"/>
    </xf>
    <xf numFmtId="0" fontId="7" fillId="7" borderId="1" xfId="0" applyFont="1" applyFill="1" applyBorder="1" applyAlignment="1">
      <alignment vertical="center" wrapText="1"/>
    </xf>
    <xf numFmtId="0" fontId="33" fillId="0" borderId="1" xfId="16" applyFont="1" applyBorder="1" applyAlignment="1">
      <alignment horizontal="center"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165" fontId="0" fillId="0" borderId="1" xfId="0" applyNumberFormat="1" applyBorder="1" applyAlignment="1">
      <alignment vertical="center"/>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6" fillId="0"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2" borderId="8" xfId="6" quotePrefix="1" applyFont="1" applyFill="1" applyBorder="1" applyAlignment="1">
      <alignment horizontal="center" vertical="center" wrapText="1"/>
    </xf>
    <xf numFmtId="0" fontId="30" fillId="36" borderId="13" xfId="15" quotePrefix="1" applyBorder="1" applyAlignment="1">
      <alignment horizontal="left" vertical="top" wrapText="1"/>
    </xf>
    <xf numFmtId="0" fontId="30" fillId="36" borderId="8" xfId="15" quotePrefix="1" applyBorder="1" applyAlignment="1">
      <alignment horizontal="left" vertical="top" wrapText="1"/>
    </xf>
    <xf numFmtId="0" fontId="7" fillId="0" borderId="1" xfId="0" applyFont="1" applyBorder="1" applyAlignment="1">
      <alignment horizontal="left" vertical="center" wrapText="1" inden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ont="1" applyFill="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ont="1" applyFill="1" applyBorder="1" applyAlignment="1">
      <alignment horizontal="left"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172" fontId="34" fillId="0" borderId="18"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172"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72" fontId="34" fillId="0" borderId="14" xfId="0" applyNumberFormat="1" applyFont="1" applyBorder="1" applyAlignment="1">
      <alignment horizontal="center" vertical="center" wrapText="1"/>
    </xf>
    <xf numFmtId="0" fontId="9" fillId="0" borderId="1" xfId="0" applyFont="1" applyBorder="1" applyAlignment="1">
      <alignment vertical="top" wrapText="1"/>
    </xf>
    <xf numFmtId="0" fontId="34" fillId="0" borderId="1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0" fillId="36" borderId="13" xfId="15" quotePrefix="1" applyBorder="1" applyAlignment="1" applyProtection="1">
      <alignment horizontal="left" vertical="center" wrapText="1"/>
    </xf>
    <xf numFmtId="0" fontId="30" fillId="36" borderId="8" xfId="15" quotePrefix="1" applyBorder="1" applyAlignment="1" applyProtection="1">
      <alignment horizontal="left" vertical="center" wrapText="1"/>
    </xf>
    <xf numFmtId="0" fontId="30" fillId="36" borderId="13" xfId="15" quotePrefix="1" applyBorder="1" applyAlignment="1" applyProtection="1">
      <alignment horizontal="center" vertical="center" wrapText="1"/>
    </xf>
    <xf numFmtId="0" fontId="30" fillId="36" borderId="8" xfId="15" quotePrefix="1" applyBorder="1" applyAlignment="1" applyProtection="1">
      <alignment horizontal="center" vertical="center" wrapText="1"/>
    </xf>
    <xf numFmtId="0" fontId="30" fillId="36"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5"/>
      <c r="B1" s="25"/>
      <c r="C1" s="25"/>
      <c r="D1" s="25"/>
      <c r="E1" s="25"/>
    </row>
    <row r="2" spans="1:8" ht="16.8" x14ac:dyDescent="0.25">
      <c r="A2" s="155" t="s">
        <v>130</v>
      </c>
      <c r="B2" s="70"/>
      <c r="C2" s="70"/>
      <c r="D2" s="70"/>
      <c r="E2" s="70"/>
    </row>
    <row r="3" spans="1:8" ht="13.8" x14ac:dyDescent="0.25">
      <c r="A3" s="74"/>
      <c r="B3" s="149" t="s">
        <v>131</v>
      </c>
      <c r="C3" s="148" t="s">
        <v>134</v>
      </c>
      <c r="D3" s="148" t="s">
        <v>27</v>
      </c>
      <c r="E3" s="148" t="s">
        <v>26</v>
      </c>
    </row>
    <row r="4" spans="1:8" ht="13.8" x14ac:dyDescent="0.25">
      <c r="A4" s="71" t="s">
        <v>130</v>
      </c>
      <c r="B4" s="29" t="s">
        <v>695</v>
      </c>
      <c r="C4" s="29" t="s">
        <v>681</v>
      </c>
      <c r="D4" s="29" t="s">
        <v>682</v>
      </c>
      <c r="E4" s="29" t="s">
        <v>129</v>
      </c>
    </row>
    <row r="5" spans="1:8" x14ac:dyDescent="0.25">
      <c r="A5" s="70"/>
      <c r="B5" s="70"/>
      <c r="C5" s="70"/>
      <c r="D5" s="70"/>
      <c r="E5" s="70"/>
    </row>
    <row r="6" spans="1:8" ht="16.8" x14ac:dyDescent="0.25">
      <c r="A6" s="73" t="s">
        <v>21</v>
      </c>
      <c r="B6" s="70"/>
      <c r="C6" s="70"/>
      <c r="D6" s="70"/>
      <c r="E6" s="70"/>
    </row>
    <row r="7" spans="1:8" ht="13.8" x14ac:dyDescent="0.25">
      <c r="A7" s="75" t="s">
        <v>22</v>
      </c>
      <c r="B7" s="227" t="s">
        <v>23</v>
      </c>
      <c r="C7" s="227"/>
      <c r="D7" s="227"/>
      <c r="E7" s="227"/>
    </row>
    <row r="8" spans="1:8" ht="30" customHeight="1" x14ac:dyDescent="0.25">
      <c r="A8" s="79" t="s">
        <v>185</v>
      </c>
      <c r="B8" s="226" t="s">
        <v>174</v>
      </c>
      <c r="C8" s="226"/>
      <c r="D8" s="226"/>
      <c r="E8" s="226"/>
    </row>
    <row r="9" spans="1:8" ht="30" customHeight="1" x14ac:dyDescent="0.25">
      <c r="A9" s="79" t="s">
        <v>44</v>
      </c>
      <c r="B9" s="22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GSP_G Licence area.</v>
      </c>
      <c r="C9" s="226"/>
      <c r="D9" s="226"/>
      <c r="E9" s="226"/>
    </row>
    <row r="10" spans="1:8" ht="30" customHeight="1" x14ac:dyDescent="0.25">
      <c r="A10" s="79" t="s">
        <v>45</v>
      </c>
      <c r="B10" s="226" t="s">
        <v>25</v>
      </c>
      <c r="C10" s="226"/>
      <c r="D10" s="226"/>
      <c r="E10" s="226"/>
    </row>
    <row r="11" spans="1:8" ht="61.5" customHeight="1" x14ac:dyDescent="0.25">
      <c r="A11" s="79" t="s">
        <v>46</v>
      </c>
      <c r="B11" s="22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6"/>
      <c r="D11" s="226"/>
      <c r="E11" s="226"/>
      <c r="F11" s="229"/>
      <c r="G11" s="229"/>
      <c r="H11" s="229"/>
    </row>
    <row r="12" spans="1:8" ht="86.25" customHeight="1" x14ac:dyDescent="0.25">
      <c r="A12" s="79" t="s">
        <v>34</v>
      </c>
      <c r="B12" s="232" t="s">
        <v>148</v>
      </c>
      <c r="C12" s="232"/>
      <c r="D12" s="232"/>
      <c r="E12" s="232"/>
    </row>
    <row r="13" spans="1:8" ht="33.75" customHeight="1" x14ac:dyDescent="0.25">
      <c r="A13" s="79" t="s">
        <v>149</v>
      </c>
      <c r="B13" s="22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GSP_G Licence area.</v>
      </c>
      <c r="C13" s="226"/>
      <c r="D13" s="226"/>
      <c r="E13" s="226"/>
    </row>
    <row r="14" spans="1:8" ht="33.75" customHeight="1" x14ac:dyDescent="0.25">
      <c r="A14" s="197" t="s">
        <v>485</v>
      </c>
      <c r="B14" s="226" t="s">
        <v>486</v>
      </c>
      <c r="C14" s="226"/>
      <c r="D14" s="226"/>
      <c r="E14" s="226"/>
    </row>
    <row r="15" spans="1:8" ht="29.25" customHeight="1" x14ac:dyDescent="0.25">
      <c r="A15" s="79" t="s">
        <v>37</v>
      </c>
      <c r="B15" s="226" t="s">
        <v>115</v>
      </c>
      <c r="C15" s="226"/>
      <c r="D15" s="226"/>
      <c r="E15" s="226"/>
    </row>
    <row r="16" spans="1:8" ht="29.25" customHeight="1" x14ac:dyDescent="0.25">
      <c r="A16" s="79" t="s">
        <v>653</v>
      </c>
      <c r="B16" s="226" t="s">
        <v>655</v>
      </c>
      <c r="C16" s="226"/>
      <c r="D16" s="226"/>
      <c r="E16" s="226"/>
    </row>
    <row r="17" spans="1:5" ht="30" customHeight="1" x14ac:dyDescent="0.25">
      <c r="A17" s="79" t="s">
        <v>89</v>
      </c>
      <c r="B17" s="226" t="s">
        <v>88</v>
      </c>
      <c r="C17" s="226"/>
      <c r="D17" s="226"/>
      <c r="E17" s="226"/>
    </row>
    <row r="18" spans="1:5" x14ac:dyDescent="0.25">
      <c r="A18" s="70"/>
      <c r="B18" s="70"/>
      <c r="C18" s="70"/>
      <c r="D18" s="70"/>
      <c r="E18" s="70"/>
    </row>
    <row r="19" spans="1:5" ht="13.8" x14ac:dyDescent="0.25">
      <c r="A19" s="76" t="s">
        <v>32</v>
      </c>
      <c r="B19" s="70"/>
      <c r="C19" s="70"/>
      <c r="D19" s="70"/>
      <c r="E19" s="70"/>
    </row>
    <row r="20" spans="1:5" ht="13.8" x14ac:dyDescent="0.25">
      <c r="A20" s="75"/>
      <c r="B20" s="233"/>
      <c r="C20" s="233"/>
      <c r="D20" s="233"/>
      <c r="E20" s="233"/>
    </row>
    <row r="21" spans="1:5" ht="32.25" customHeight="1" x14ac:dyDescent="0.25">
      <c r="A21" s="230" t="s">
        <v>72</v>
      </c>
      <c r="B21" s="231"/>
      <c r="C21" s="231"/>
      <c r="D21" s="231"/>
      <c r="E21" s="231"/>
    </row>
    <row r="22" spans="1:5" x14ac:dyDescent="0.25">
      <c r="A22" s="70"/>
      <c r="B22" s="70"/>
      <c r="C22" s="70"/>
      <c r="D22" s="70"/>
      <c r="E22" s="70"/>
    </row>
    <row r="23" spans="1:5" ht="13.8" x14ac:dyDescent="0.25">
      <c r="A23" s="77" t="s">
        <v>33</v>
      </c>
      <c r="B23" s="70"/>
      <c r="C23" s="70"/>
      <c r="D23" s="70"/>
      <c r="E23" s="70"/>
    </row>
    <row r="24" spans="1:5" ht="13.8" x14ac:dyDescent="0.25">
      <c r="A24" s="72"/>
      <c r="B24" s="233"/>
      <c r="C24" s="233"/>
      <c r="D24" s="233"/>
      <c r="E24" s="233"/>
    </row>
    <row r="25" spans="1:5" ht="28.5" customHeight="1" x14ac:dyDescent="0.25">
      <c r="A25" s="230" t="s">
        <v>47</v>
      </c>
      <c r="B25" s="231"/>
      <c r="C25" s="231"/>
      <c r="D25" s="231"/>
      <c r="E25" s="231"/>
    </row>
    <row r="26" spans="1:5" ht="28.5" customHeight="1" x14ac:dyDescent="0.25">
      <c r="A26" s="228" t="s">
        <v>128</v>
      </c>
      <c r="B26" s="228"/>
      <c r="C26" s="228"/>
      <c r="D26" s="228"/>
      <c r="E26" s="228"/>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abSelected="1" zoomScale="80" zoomScaleNormal="80" zoomScaleSheetLayoutView="100" workbookViewId="0">
      <selection activeCell="B97" sqref="B97:B99"/>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14" t="s">
        <v>24</v>
      </c>
      <c r="B1" s="299"/>
      <c r="C1" s="299"/>
      <c r="D1" s="195"/>
      <c r="E1" s="195"/>
      <c r="F1" s="195"/>
    </row>
    <row r="2" spans="1:6" ht="35.1" customHeight="1" x14ac:dyDescent="0.25">
      <c r="A2" s="263" t="str">
        <f>Overview!B4&amp; " - Effective from "&amp;Overview!D4&amp;" - "&amp;Overview!E4&amp;" Supplier of Last Resort and Eligible Bad Debt Pass-Through Costs"</f>
        <v>ESP Electricity Limited - GSP_G - Effective from 1 April 2023 - Final Supplier of Last Resort and Eligible Bad Debt Pass-Through Costs</v>
      </c>
      <c r="B2" s="264"/>
      <c r="C2" s="264"/>
      <c r="D2" s="264"/>
      <c r="E2" s="264"/>
      <c r="F2" s="265"/>
    </row>
    <row r="3" spans="1:6" s="91" customFormat="1" ht="21" customHeight="1" x14ac:dyDescent="0.25">
      <c r="A3" s="196"/>
      <c r="B3" s="196"/>
      <c r="C3" s="196"/>
      <c r="D3" s="196"/>
      <c r="E3" s="196"/>
      <c r="F3" s="196"/>
    </row>
    <row r="4" spans="1:6" ht="78.75" customHeight="1" x14ac:dyDescent="0.25">
      <c r="A4" s="28" t="s">
        <v>135</v>
      </c>
      <c r="B4" s="202" t="s">
        <v>431</v>
      </c>
      <c r="C4" s="202" t="s">
        <v>29</v>
      </c>
      <c r="D4" s="202" t="s">
        <v>482</v>
      </c>
      <c r="E4" s="202" t="s">
        <v>483</v>
      </c>
      <c r="F4" s="202" t="s">
        <v>484</v>
      </c>
    </row>
    <row r="5" spans="1:6" ht="32.25" customHeight="1" x14ac:dyDescent="0.25">
      <c r="A5" s="17" t="s">
        <v>151</v>
      </c>
      <c r="B5" s="42" t="s">
        <v>715</v>
      </c>
      <c r="C5" s="213" t="s">
        <v>667</v>
      </c>
      <c r="D5" s="203">
        <v>0.13303127230940337</v>
      </c>
      <c r="E5" s="203">
        <v>2.58</v>
      </c>
      <c r="F5" s="203">
        <v>0.11167434945867066</v>
      </c>
    </row>
    <row r="6" spans="1:6" ht="27" customHeight="1" x14ac:dyDescent="0.25">
      <c r="A6" s="17" t="s">
        <v>489</v>
      </c>
      <c r="B6" s="46" t="s">
        <v>699</v>
      </c>
      <c r="C6" s="215" t="s">
        <v>666</v>
      </c>
      <c r="D6" s="204"/>
      <c r="E6" s="204"/>
      <c r="F6" s="203">
        <f>F5</f>
        <v>0.11167434945867066</v>
      </c>
    </row>
    <row r="7" spans="1:6" ht="27" customHeight="1" x14ac:dyDescent="0.25">
      <c r="A7" s="17" t="s">
        <v>490</v>
      </c>
      <c r="B7" s="46" t="s">
        <v>716</v>
      </c>
      <c r="C7" s="215" t="s">
        <v>666</v>
      </c>
      <c r="D7" s="204"/>
      <c r="E7" s="204"/>
      <c r="F7" s="203">
        <f t="shared" ref="F7:F70" si="0">F6</f>
        <v>0.11167434945867066</v>
      </c>
    </row>
    <row r="8" spans="1:6" ht="27" customHeight="1" x14ac:dyDescent="0.25">
      <c r="A8" s="17" t="s">
        <v>491</v>
      </c>
      <c r="B8" s="46" t="s">
        <v>700</v>
      </c>
      <c r="C8" s="215" t="s">
        <v>666</v>
      </c>
      <c r="D8" s="204"/>
      <c r="E8" s="204"/>
      <c r="F8" s="203">
        <f t="shared" si="0"/>
        <v>0.11167434945867066</v>
      </c>
    </row>
    <row r="9" spans="1:6" ht="27" customHeight="1" x14ac:dyDescent="0.25">
      <c r="A9" s="17" t="s">
        <v>492</v>
      </c>
      <c r="B9" s="46" t="s">
        <v>701</v>
      </c>
      <c r="C9" s="215" t="s">
        <v>666</v>
      </c>
      <c r="D9" s="204"/>
      <c r="E9" s="204"/>
      <c r="F9" s="203">
        <f t="shared" si="0"/>
        <v>0.11167434945867066</v>
      </c>
    </row>
    <row r="10" spans="1:6" ht="27" customHeight="1" x14ac:dyDescent="0.25">
      <c r="A10" s="17" t="s">
        <v>493</v>
      </c>
      <c r="B10" s="46" t="s">
        <v>702</v>
      </c>
      <c r="C10" s="215" t="s">
        <v>666</v>
      </c>
      <c r="D10" s="204"/>
      <c r="E10" s="204"/>
      <c r="F10" s="203">
        <f t="shared" si="0"/>
        <v>0.11167434945867066</v>
      </c>
    </row>
    <row r="11" spans="1:6" ht="27" customHeight="1" x14ac:dyDescent="0.25">
      <c r="A11" s="219" t="s">
        <v>494</v>
      </c>
      <c r="B11" s="45" t="s">
        <v>703</v>
      </c>
      <c r="C11" s="215">
        <v>0</v>
      </c>
      <c r="D11" s="204"/>
      <c r="E11" s="204"/>
      <c r="F11" s="203">
        <f t="shared" si="0"/>
        <v>0.11167434945867066</v>
      </c>
    </row>
    <row r="12" spans="1:6" ht="27" customHeight="1" x14ac:dyDescent="0.25">
      <c r="A12" s="219" t="s">
        <v>495</v>
      </c>
      <c r="B12" s="45" t="s">
        <v>717</v>
      </c>
      <c r="C12" s="215">
        <v>0</v>
      </c>
      <c r="D12" s="204"/>
      <c r="E12" s="204"/>
      <c r="F12" s="203">
        <f t="shared" si="0"/>
        <v>0.11167434945867066</v>
      </c>
    </row>
    <row r="13" spans="1:6" ht="27" customHeight="1" x14ac:dyDescent="0.25">
      <c r="A13" s="219" t="s">
        <v>496</v>
      </c>
      <c r="B13" s="45" t="s">
        <v>704</v>
      </c>
      <c r="C13" s="215">
        <v>0</v>
      </c>
      <c r="D13" s="204"/>
      <c r="E13" s="204"/>
      <c r="F13" s="203">
        <f t="shared" si="0"/>
        <v>0.11167434945867066</v>
      </c>
    </row>
    <row r="14" spans="1:6" ht="27.75" customHeight="1" x14ac:dyDescent="0.25">
      <c r="A14" s="219" t="s">
        <v>497</v>
      </c>
      <c r="B14" s="45" t="s">
        <v>705</v>
      </c>
      <c r="C14" s="215">
        <v>0</v>
      </c>
      <c r="D14" s="204"/>
      <c r="E14" s="204"/>
      <c r="F14" s="203">
        <f t="shared" si="0"/>
        <v>0.11167434945867066</v>
      </c>
    </row>
    <row r="15" spans="1:6" ht="27.75" customHeight="1" x14ac:dyDescent="0.25">
      <c r="A15" s="220" t="s">
        <v>498</v>
      </c>
      <c r="B15" s="45" t="s">
        <v>706</v>
      </c>
      <c r="C15" s="215">
        <v>0</v>
      </c>
      <c r="D15" s="204"/>
      <c r="E15" s="204"/>
      <c r="F15" s="203">
        <f t="shared" si="0"/>
        <v>0.11167434945867066</v>
      </c>
    </row>
    <row r="16" spans="1:6" ht="27.75" customHeight="1" x14ac:dyDescent="0.25">
      <c r="A16" s="220" t="s">
        <v>499</v>
      </c>
      <c r="B16" s="45" t="s">
        <v>707</v>
      </c>
      <c r="C16" s="215">
        <v>0</v>
      </c>
      <c r="D16" s="204"/>
      <c r="E16" s="204"/>
      <c r="F16" s="203">
        <f t="shared" si="0"/>
        <v>0.11167434945867066</v>
      </c>
    </row>
    <row r="17" spans="1:6" ht="27.75" customHeight="1" x14ac:dyDescent="0.25">
      <c r="A17" s="220" t="s">
        <v>500</v>
      </c>
      <c r="B17" s="45" t="s">
        <v>718</v>
      </c>
      <c r="C17" s="215">
        <v>0</v>
      </c>
      <c r="D17" s="204"/>
      <c r="E17" s="204"/>
      <c r="F17" s="203">
        <f t="shared" si="0"/>
        <v>0.11167434945867066</v>
      </c>
    </row>
    <row r="18" spans="1:6" ht="27.75" customHeight="1" x14ac:dyDescent="0.25">
      <c r="A18" s="220" t="s">
        <v>501</v>
      </c>
      <c r="B18" s="45" t="s">
        <v>708</v>
      </c>
      <c r="C18" s="215">
        <v>0</v>
      </c>
      <c r="D18" s="204"/>
      <c r="E18" s="204"/>
      <c r="F18" s="203">
        <f t="shared" si="0"/>
        <v>0.11167434945867066</v>
      </c>
    </row>
    <row r="19" spans="1:6" ht="27.75" customHeight="1" x14ac:dyDescent="0.25">
      <c r="A19" s="220" t="s">
        <v>502</v>
      </c>
      <c r="B19" s="45" t="s">
        <v>709</v>
      </c>
      <c r="C19" s="215">
        <v>0</v>
      </c>
      <c r="D19" s="204"/>
      <c r="E19" s="204"/>
      <c r="F19" s="203">
        <f t="shared" si="0"/>
        <v>0.11167434945867066</v>
      </c>
    </row>
    <row r="20" spans="1:6" ht="27.75" customHeight="1" x14ac:dyDescent="0.25">
      <c r="A20" s="220" t="s">
        <v>503</v>
      </c>
      <c r="B20" s="45" t="s">
        <v>710</v>
      </c>
      <c r="C20" s="215">
        <v>0</v>
      </c>
      <c r="D20" s="204"/>
      <c r="E20" s="204"/>
      <c r="F20" s="203">
        <f t="shared" si="0"/>
        <v>0.11167434945867066</v>
      </c>
    </row>
    <row r="21" spans="1:6" ht="27.75" customHeight="1" x14ac:dyDescent="0.25">
      <c r="A21" s="220" t="s">
        <v>504</v>
      </c>
      <c r="B21" s="45" t="s">
        <v>711</v>
      </c>
      <c r="C21" s="215">
        <v>0</v>
      </c>
      <c r="D21" s="204"/>
      <c r="E21" s="204"/>
      <c r="F21" s="203">
        <f t="shared" si="0"/>
        <v>0.11167434945867066</v>
      </c>
    </row>
    <row r="22" spans="1:6" ht="27.75" customHeight="1" x14ac:dyDescent="0.25">
      <c r="A22" s="220" t="s">
        <v>505</v>
      </c>
      <c r="B22" s="45" t="s">
        <v>719</v>
      </c>
      <c r="C22" s="215">
        <v>0</v>
      </c>
      <c r="D22" s="204"/>
      <c r="E22" s="204"/>
      <c r="F22" s="203">
        <f t="shared" si="0"/>
        <v>0.11167434945867066</v>
      </c>
    </row>
    <row r="23" spans="1:6" ht="27.75" customHeight="1" x14ac:dyDescent="0.25">
      <c r="A23" s="219" t="s">
        <v>506</v>
      </c>
      <c r="B23" s="45" t="s">
        <v>712</v>
      </c>
      <c r="C23" s="215">
        <v>0</v>
      </c>
      <c r="D23" s="204"/>
      <c r="E23" s="204"/>
      <c r="F23" s="203">
        <f t="shared" si="0"/>
        <v>0.11167434945867066</v>
      </c>
    </row>
    <row r="24" spans="1:6" ht="27.75" customHeight="1" x14ac:dyDescent="0.25">
      <c r="A24" s="219" t="s">
        <v>507</v>
      </c>
      <c r="B24" s="45" t="s">
        <v>713</v>
      </c>
      <c r="C24" s="215">
        <v>0</v>
      </c>
      <c r="D24" s="204"/>
      <c r="E24" s="204"/>
      <c r="F24" s="203">
        <f t="shared" si="0"/>
        <v>0.11167434945867066</v>
      </c>
    </row>
    <row r="25" spans="1:6" ht="27.75" customHeight="1" x14ac:dyDescent="0.25">
      <c r="A25" s="219" t="s">
        <v>508</v>
      </c>
      <c r="B25" s="45" t="s">
        <v>714</v>
      </c>
      <c r="C25" s="215">
        <v>0</v>
      </c>
      <c r="D25" s="204"/>
      <c r="E25" s="204"/>
      <c r="F25" s="203">
        <f t="shared" si="0"/>
        <v>0.11167434945867066</v>
      </c>
    </row>
    <row r="26" spans="1:6" ht="27.75" customHeight="1" x14ac:dyDescent="0.25">
      <c r="A26" s="219" t="s">
        <v>659</v>
      </c>
      <c r="B26" s="45">
        <v>324</v>
      </c>
      <c r="C26" s="213" t="s">
        <v>667</v>
      </c>
      <c r="D26" s="203">
        <f>D5</f>
        <v>0.13303127230940337</v>
      </c>
      <c r="E26" s="203">
        <f>E5</f>
        <v>2.58</v>
      </c>
      <c r="F26" s="203">
        <f t="shared" si="0"/>
        <v>0.11167434945867066</v>
      </c>
    </row>
    <row r="27" spans="1:6" ht="27.75" customHeight="1" x14ac:dyDescent="0.25">
      <c r="A27" s="219" t="s">
        <v>511</v>
      </c>
      <c r="B27" s="46" t="s">
        <v>734</v>
      </c>
      <c r="C27" s="215" t="s">
        <v>666</v>
      </c>
      <c r="D27" s="204"/>
      <c r="E27" s="204"/>
      <c r="F27" s="203">
        <f t="shared" si="0"/>
        <v>0.11167434945867066</v>
      </c>
    </row>
    <row r="28" spans="1:6" ht="27.75" customHeight="1" x14ac:dyDescent="0.25">
      <c r="A28" s="219" t="s">
        <v>512</v>
      </c>
      <c r="B28" s="45">
        <v>327</v>
      </c>
      <c r="C28" s="215" t="s">
        <v>666</v>
      </c>
      <c r="D28" s="204"/>
      <c r="E28" s="204"/>
      <c r="F28" s="203">
        <f t="shared" si="0"/>
        <v>0.11167434945867066</v>
      </c>
    </row>
    <row r="29" spans="1:6" ht="27.75" customHeight="1" x14ac:dyDescent="0.25">
      <c r="A29" s="219" t="s">
        <v>513</v>
      </c>
      <c r="B29" s="45" t="s">
        <v>731</v>
      </c>
      <c r="C29" s="215" t="s">
        <v>666</v>
      </c>
      <c r="D29" s="204"/>
      <c r="E29" s="204"/>
      <c r="F29" s="203">
        <f t="shared" si="0"/>
        <v>0.11167434945867066</v>
      </c>
    </row>
    <row r="30" spans="1:6" ht="27.75" customHeight="1" x14ac:dyDescent="0.25">
      <c r="A30" s="219" t="s">
        <v>514</v>
      </c>
      <c r="B30" s="45" t="s">
        <v>732</v>
      </c>
      <c r="C30" s="215" t="s">
        <v>666</v>
      </c>
      <c r="D30" s="204"/>
      <c r="E30" s="204"/>
      <c r="F30" s="203">
        <f t="shared" si="0"/>
        <v>0.11167434945867066</v>
      </c>
    </row>
    <row r="31" spans="1:6" ht="27.75" customHeight="1" x14ac:dyDescent="0.25">
      <c r="A31" s="219" t="s">
        <v>515</v>
      </c>
      <c r="B31" s="45" t="s">
        <v>733</v>
      </c>
      <c r="C31" s="215" t="s">
        <v>666</v>
      </c>
      <c r="D31" s="204"/>
      <c r="E31" s="204"/>
      <c r="F31" s="203">
        <f t="shared" si="0"/>
        <v>0.11167434945867066</v>
      </c>
    </row>
    <row r="32" spans="1:6" ht="27.75" customHeight="1" x14ac:dyDescent="0.25">
      <c r="A32" s="219" t="s">
        <v>516</v>
      </c>
      <c r="B32" s="45" t="s">
        <v>735</v>
      </c>
      <c r="C32" s="215">
        <v>0</v>
      </c>
      <c r="D32" s="204"/>
      <c r="E32" s="204"/>
      <c r="F32" s="203">
        <f t="shared" si="0"/>
        <v>0.11167434945867066</v>
      </c>
    </row>
    <row r="33" spans="1:6" ht="27.75" customHeight="1" x14ac:dyDescent="0.25">
      <c r="A33" s="219" t="s">
        <v>517</v>
      </c>
      <c r="B33" s="190">
        <v>336</v>
      </c>
      <c r="C33" s="215">
        <v>0</v>
      </c>
      <c r="D33" s="204"/>
      <c r="E33" s="204"/>
      <c r="F33" s="203">
        <f t="shared" si="0"/>
        <v>0.11167434945867066</v>
      </c>
    </row>
    <row r="34" spans="1:6" ht="27.75" customHeight="1" x14ac:dyDescent="0.25">
      <c r="A34" s="219" t="s">
        <v>518</v>
      </c>
      <c r="B34" s="190" t="s">
        <v>737</v>
      </c>
      <c r="C34" s="215">
        <v>0</v>
      </c>
      <c r="D34" s="204"/>
      <c r="E34" s="204"/>
      <c r="F34" s="203">
        <f t="shared" si="0"/>
        <v>0.11167434945867066</v>
      </c>
    </row>
    <row r="35" spans="1:6" ht="27.75" customHeight="1" x14ac:dyDescent="0.25">
      <c r="A35" s="219" t="s">
        <v>519</v>
      </c>
      <c r="B35" s="190" t="s">
        <v>738</v>
      </c>
      <c r="C35" s="215">
        <v>0</v>
      </c>
      <c r="D35" s="204"/>
      <c r="E35" s="204"/>
      <c r="F35" s="203">
        <f t="shared" si="0"/>
        <v>0.11167434945867066</v>
      </c>
    </row>
    <row r="36" spans="1:6" ht="27.75" customHeight="1" x14ac:dyDescent="0.25">
      <c r="A36" s="219" t="s">
        <v>520</v>
      </c>
      <c r="B36" s="190" t="s">
        <v>739</v>
      </c>
      <c r="C36" s="215">
        <v>0</v>
      </c>
      <c r="D36" s="204"/>
      <c r="E36" s="204"/>
      <c r="F36" s="203">
        <f t="shared" si="0"/>
        <v>0.11167434945867066</v>
      </c>
    </row>
    <row r="37" spans="1:6" ht="27.75" customHeight="1" x14ac:dyDescent="0.25">
      <c r="A37" s="220" t="s">
        <v>660</v>
      </c>
      <c r="B37" s="190">
        <v>77</v>
      </c>
      <c r="C37" s="213" t="s">
        <v>667</v>
      </c>
      <c r="D37" s="203">
        <f>D5</f>
        <v>0.13303127230940337</v>
      </c>
      <c r="E37" s="203">
        <f>E5</f>
        <v>2.58</v>
      </c>
      <c r="F37" s="203">
        <f t="shared" si="0"/>
        <v>0.11167434945867066</v>
      </c>
    </row>
    <row r="38" spans="1:6" ht="27.75" customHeight="1" x14ac:dyDescent="0.25">
      <c r="A38" s="219" t="s">
        <v>523</v>
      </c>
      <c r="B38" s="190" t="s">
        <v>744</v>
      </c>
      <c r="C38" s="215" t="s">
        <v>666</v>
      </c>
      <c r="D38" s="204"/>
      <c r="E38" s="204"/>
      <c r="F38" s="203">
        <f t="shared" si="0"/>
        <v>0.11167434945867066</v>
      </c>
    </row>
    <row r="39" spans="1:6" ht="27.75" customHeight="1" x14ac:dyDescent="0.25">
      <c r="A39" s="219" t="s">
        <v>524</v>
      </c>
      <c r="B39" s="190">
        <v>328</v>
      </c>
      <c r="C39" s="215" t="s">
        <v>666</v>
      </c>
      <c r="D39" s="204"/>
      <c r="E39" s="204"/>
      <c r="F39" s="203">
        <f t="shared" si="0"/>
        <v>0.11167434945867066</v>
      </c>
    </row>
    <row r="40" spans="1:6" ht="27.75" customHeight="1" x14ac:dyDescent="0.25">
      <c r="A40" s="219" t="s">
        <v>525</v>
      </c>
      <c r="B40" s="190" t="s">
        <v>746</v>
      </c>
      <c r="C40" s="215" t="s">
        <v>666</v>
      </c>
      <c r="D40" s="204"/>
      <c r="E40" s="204"/>
      <c r="F40" s="203">
        <f t="shared" si="0"/>
        <v>0.11167434945867066</v>
      </c>
    </row>
    <row r="41" spans="1:6" ht="27.75" customHeight="1" x14ac:dyDescent="0.25">
      <c r="A41" s="219" t="s">
        <v>526</v>
      </c>
      <c r="B41" s="190" t="s">
        <v>747</v>
      </c>
      <c r="C41" s="215" t="s">
        <v>666</v>
      </c>
      <c r="D41" s="204"/>
      <c r="E41" s="204"/>
      <c r="F41" s="203">
        <f t="shared" si="0"/>
        <v>0.11167434945867066</v>
      </c>
    </row>
    <row r="42" spans="1:6" ht="27.75" customHeight="1" x14ac:dyDescent="0.25">
      <c r="A42" s="219" t="s">
        <v>527</v>
      </c>
      <c r="B42" s="190" t="s">
        <v>748</v>
      </c>
      <c r="C42" s="215" t="s">
        <v>666</v>
      </c>
      <c r="D42" s="204"/>
      <c r="E42" s="204"/>
      <c r="F42" s="203">
        <f t="shared" si="0"/>
        <v>0.11167434945867066</v>
      </c>
    </row>
    <row r="43" spans="1:6" ht="27.75" customHeight="1" x14ac:dyDescent="0.25">
      <c r="A43" s="219" t="s">
        <v>528</v>
      </c>
      <c r="B43" s="190" t="s">
        <v>749</v>
      </c>
      <c r="C43" s="215">
        <v>0</v>
      </c>
      <c r="D43" s="204"/>
      <c r="E43" s="204"/>
      <c r="F43" s="203">
        <f t="shared" si="0"/>
        <v>0.11167434945867066</v>
      </c>
    </row>
    <row r="44" spans="1:6" ht="27.75" customHeight="1" x14ac:dyDescent="0.25">
      <c r="A44" s="219" t="s">
        <v>529</v>
      </c>
      <c r="B44" s="190">
        <v>80</v>
      </c>
      <c r="C44" s="215">
        <v>0</v>
      </c>
      <c r="D44" s="204"/>
      <c r="E44" s="204"/>
      <c r="F44" s="203">
        <f t="shared" si="0"/>
        <v>0.11167434945867066</v>
      </c>
    </row>
    <row r="45" spans="1:6" ht="27.75" customHeight="1" x14ac:dyDescent="0.25">
      <c r="A45" s="219" t="s">
        <v>530</v>
      </c>
      <c r="B45" s="190" t="s">
        <v>751</v>
      </c>
      <c r="C45" s="215">
        <v>0</v>
      </c>
      <c r="D45" s="204"/>
      <c r="E45" s="204"/>
      <c r="F45" s="203">
        <f t="shared" si="0"/>
        <v>0.11167434945867066</v>
      </c>
    </row>
    <row r="46" spans="1:6" ht="27.75" customHeight="1" x14ac:dyDescent="0.25">
      <c r="A46" s="219" t="s">
        <v>531</v>
      </c>
      <c r="B46" s="190" t="s">
        <v>752</v>
      </c>
      <c r="C46" s="215">
        <v>0</v>
      </c>
      <c r="D46" s="204"/>
      <c r="E46" s="204"/>
      <c r="F46" s="203">
        <f t="shared" si="0"/>
        <v>0.11167434945867066</v>
      </c>
    </row>
    <row r="47" spans="1:6" ht="27.75" customHeight="1" x14ac:dyDescent="0.25">
      <c r="A47" s="219" t="s">
        <v>532</v>
      </c>
      <c r="B47" s="190" t="s">
        <v>753</v>
      </c>
      <c r="C47" s="215">
        <v>0</v>
      </c>
      <c r="D47" s="204"/>
      <c r="E47" s="204"/>
      <c r="F47" s="203">
        <f t="shared" si="0"/>
        <v>0.11167434945867066</v>
      </c>
    </row>
    <row r="48" spans="1:6" ht="27.75" customHeight="1" x14ac:dyDescent="0.25">
      <c r="A48" s="219" t="s">
        <v>533</v>
      </c>
      <c r="B48" s="190" t="s">
        <v>754</v>
      </c>
      <c r="C48" s="215">
        <v>0</v>
      </c>
      <c r="D48" s="204"/>
      <c r="E48" s="204"/>
      <c r="F48" s="203">
        <f t="shared" si="0"/>
        <v>0.11167434945867066</v>
      </c>
    </row>
    <row r="49" spans="1:6" ht="27.75" customHeight="1" x14ac:dyDescent="0.25">
      <c r="A49" s="219" t="s">
        <v>534</v>
      </c>
      <c r="B49" s="190">
        <v>338</v>
      </c>
      <c r="C49" s="215">
        <v>0</v>
      </c>
      <c r="D49" s="204"/>
      <c r="E49" s="204"/>
      <c r="F49" s="203">
        <f t="shared" si="0"/>
        <v>0.11167434945867066</v>
      </c>
    </row>
    <row r="50" spans="1:6" ht="27.75" customHeight="1" x14ac:dyDescent="0.25">
      <c r="A50" s="219" t="s">
        <v>535</v>
      </c>
      <c r="B50" s="190" t="s">
        <v>756</v>
      </c>
      <c r="C50" s="215">
        <v>0</v>
      </c>
      <c r="D50" s="204"/>
      <c r="E50" s="204"/>
      <c r="F50" s="203">
        <f t="shared" si="0"/>
        <v>0.11167434945867066</v>
      </c>
    </row>
    <row r="51" spans="1:6" ht="27.75" customHeight="1" x14ac:dyDescent="0.25">
      <c r="A51" s="219" t="s">
        <v>536</v>
      </c>
      <c r="B51" s="190" t="s">
        <v>757</v>
      </c>
      <c r="C51" s="215">
        <v>0</v>
      </c>
      <c r="D51" s="204"/>
      <c r="E51" s="204"/>
      <c r="F51" s="203">
        <f t="shared" si="0"/>
        <v>0.11167434945867066</v>
      </c>
    </row>
    <row r="52" spans="1:6" ht="27.75" customHeight="1" x14ac:dyDescent="0.25">
      <c r="A52" s="219" t="s">
        <v>537</v>
      </c>
      <c r="B52" s="190" t="s">
        <v>758</v>
      </c>
      <c r="C52" s="215">
        <v>0</v>
      </c>
      <c r="D52" s="204"/>
      <c r="E52" s="204"/>
      <c r="F52" s="203">
        <f t="shared" si="0"/>
        <v>0.11167434945867066</v>
      </c>
    </row>
    <row r="53" spans="1:6" ht="27.75" customHeight="1" x14ac:dyDescent="0.25">
      <c r="A53" s="219" t="s">
        <v>538</v>
      </c>
      <c r="B53" s="190" t="s">
        <v>759</v>
      </c>
      <c r="C53" s="215">
        <v>0</v>
      </c>
      <c r="D53" s="204"/>
      <c r="E53" s="204"/>
      <c r="F53" s="203">
        <f t="shared" si="0"/>
        <v>0.11167434945867066</v>
      </c>
    </row>
    <row r="54" spans="1:6" ht="27.75" customHeight="1" x14ac:dyDescent="0.25">
      <c r="A54" s="219" t="s">
        <v>539</v>
      </c>
      <c r="B54" s="190">
        <v>74</v>
      </c>
      <c r="C54" s="215">
        <v>0</v>
      </c>
      <c r="D54" s="204"/>
      <c r="E54" s="204"/>
      <c r="F54" s="203">
        <f t="shared" si="0"/>
        <v>0.11167434945867066</v>
      </c>
    </row>
    <row r="55" spans="1:6" ht="27.75" customHeight="1" x14ac:dyDescent="0.25">
      <c r="A55" s="219" t="s">
        <v>540</v>
      </c>
      <c r="B55" s="190" t="s">
        <v>761</v>
      </c>
      <c r="C55" s="215">
        <v>0</v>
      </c>
      <c r="D55" s="204"/>
      <c r="E55" s="204"/>
      <c r="F55" s="203">
        <f t="shared" si="0"/>
        <v>0.11167434945867066</v>
      </c>
    </row>
    <row r="56" spans="1:6" ht="27.75" customHeight="1" x14ac:dyDescent="0.25">
      <c r="A56" s="219" t="s">
        <v>541</v>
      </c>
      <c r="B56" s="190" t="s">
        <v>762</v>
      </c>
      <c r="C56" s="215">
        <v>0</v>
      </c>
      <c r="D56" s="204"/>
      <c r="E56" s="204"/>
      <c r="F56" s="203">
        <f t="shared" si="0"/>
        <v>0.11167434945867066</v>
      </c>
    </row>
    <row r="57" spans="1:6" ht="27.75" customHeight="1" x14ac:dyDescent="0.25">
      <c r="A57" s="219" t="s">
        <v>542</v>
      </c>
      <c r="B57" s="190" t="s">
        <v>763</v>
      </c>
      <c r="C57" s="215">
        <v>0</v>
      </c>
      <c r="D57" s="204"/>
      <c r="E57" s="204"/>
      <c r="F57" s="203">
        <f t="shared" si="0"/>
        <v>0.11167434945867066</v>
      </c>
    </row>
    <row r="58" spans="1:6" ht="27.75" customHeight="1" x14ac:dyDescent="0.25">
      <c r="A58" s="219" t="s">
        <v>661</v>
      </c>
      <c r="B58" s="190"/>
      <c r="C58" s="213" t="s">
        <v>667</v>
      </c>
      <c r="D58" s="203">
        <f>D5</f>
        <v>0.13303127230940337</v>
      </c>
      <c r="E58" s="203">
        <f>E5</f>
        <v>2.58</v>
      </c>
      <c r="F58" s="203">
        <f t="shared" si="0"/>
        <v>0.11167434945867066</v>
      </c>
    </row>
    <row r="59" spans="1:6" ht="27.75" customHeight="1" x14ac:dyDescent="0.25">
      <c r="A59" s="219" t="s">
        <v>633</v>
      </c>
      <c r="B59" s="190"/>
      <c r="C59" s="215" t="s">
        <v>666</v>
      </c>
      <c r="D59" s="204"/>
      <c r="E59" s="204"/>
      <c r="F59" s="203">
        <f t="shared" si="0"/>
        <v>0.11167434945867066</v>
      </c>
    </row>
    <row r="60" spans="1:6" ht="27.75" customHeight="1" x14ac:dyDescent="0.25">
      <c r="A60" s="219" t="s">
        <v>634</v>
      </c>
      <c r="B60" s="190"/>
      <c r="C60" s="215" t="s">
        <v>666</v>
      </c>
      <c r="D60" s="204"/>
      <c r="E60" s="204"/>
      <c r="F60" s="203">
        <f t="shared" si="0"/>
        <v>0.11167434945867066</v>
      </c>
    </row>
    <row r="61" spans="1:6" ht="27.75" customHeight="1" x14ac:dyDescent="0.25">
      <c r="A61" s="219" t="s">
        <v>635</v>
      </c>
      <c r="B61" s="190"/>
      <c r="C61" s="215" t="s">
        <v>666</v>
      </c>
      <c r="D61" s="204"/>
      <c r="E61" s="204"/>
      <c r="F61" s="203">
        <f t="shared" si="0"/>
        <v>0.11167434945867066</v>
      </c>
    </row>
    <row r="62" spans="1:6" ht="27.75" customHeight="1" x14ac:dyDescent="0.25">
      <c r="A62" s="219" t="s">
        <v>636</v>
      </c>
      <c r="B62" s="190"/>
      <c r="C62" s="215" t="s">
        <v>666</v>
      </c>
      <c r="D62" s="204"/>
      <c r="E62" s="204"/>
      <c r="F62" s="203">
        <f t="shared" si="0"/>
        <v>0.11167434945867066</v>
      </c>
    </row>
    <row r="63" spans="1:6" ht="27.75" customHeight="1" x14ac:dyDescent="0.25">
      <c r="A63" s="219" t="s">
        <v>637</v>
      </c>
      <c r="B63" s="190"/>
      <c r="C63" s="215" t="s">
        <v>666</v>
      </c>
      <c r="D63" s="204"/>
      <c r="E63" s="204"/>
      <c r="F63" s="203">
        <f t="shared" si="0"/>
        <v>0.11167434945867066</v>
      </c>
    </row>
    <row r="64" spans="1:6" ht="27.75" customHeight="1" x14ac:dyDescent="0.25">
      <c r="A64" s="219" t="s">
        <v>638</v>
      </c>
      <c r="B64" s="190"/>
      <c r="C64" s="215">
        <v>0</v>
      </c>
      <c r="D64" s="204"/>
      <c r="E64" s="204"/>
      <c r="F64" s="203">
        <f t="shared" si="0"/>
        <v>0.11167434945867066</v>
      </c>
    </row>
    <row r="65" spans="1:6" ht="27.75" customHeight="1" x14ac:dyDescent="0.25">
      <c r="A65" s="219" t="s">
        <v>639</v>
      </c>
      <c r="B65" s="190"/>
      <c r="C65" s="215">
        <v>0</v>
      </c>
      <c r="D65" s="204"/>
      <c r="E65" s="204"/>
      <c r="F65" s="203">
        <f t="shared" si="0"/>
        <v>0.11167434945867066</v>
      </c>
    </row>
    <row r="66" spans="1:6" ht="27.75" customHeight="1" x14ac:dyDescent="0.25">
      <c r="A66" s="219" t="s">
        <v>640</v>
      </c>
      <c r="B66" s="190"/>
      <c r="C66" s="215">
        <v>0</v>
      </c>
      <c r="D66" s="204"/>
      <c r="E66" s="204"/>
      <c r="F66" s="203">
        <f t="shared" si="0"/>
        <v>0.11167434945867066</v>
      </c>
    </row>
    <row r="67" spans="1:6" ht="27.75" customHeight="1" x14ac:dyDescent="0.25">
      <c r="A67" s="219" t="s">
        <v>641</v>
      </c>
      <c r="B67" s="190"/>
      <c r="C67" s="215">
        <v>0</v>
      </c>
      <c r="D67" s="204"/>
      <c r="E67" s="204"/>
      <c r="F67" s="203">
        <f t="shared" si="0"/>
        <v>0.11167434945867066</v>
      </c>
    </row>
    <row r="68" spans="1:6" ht="27.75" customHeight="1" x14ac:dyDescent="0.25">
      <c r="A68" s="219" t="s">
        <v>642</v>
      </c>
      <c r="B68" s="190"/>
      <c r="C68" s="215">
        <v>0</v>
      </c>
      <c r="D68" s="204"/>
      <c r="E68" s="204"/>
      <c r="F68" s="203">
        <f t="shared" si="0"/>
        <v>0.11167434945867066</v>
      </c>
    </row>
    <row r="69" spans="1:6" ht="27.75" customHeight="1" x14ac:dyDescent="0.25">
      <c r="A69" s="219" t="s">
        <v>643</v>
      </c>
      <c r="B69" s="190"/>
      <c r="C69" s="215">
        <v>0</v>
      </c>
      <c r="D69" s="204"/>
      <c r="E69" s="204"/>
      <c r="F69" s="203">
        <f t="shared" si="0"/>
        <v>0.11167434945867066</v>
      </c>
    </row>
    <row r="70" spans="1:6" ht="27.75" customHeight="1" x14ac:dyDescent="0.25">
      <c r="A70" s="219" t="s">
        <v>644</v>
      </c>
      <c r="B70" s="190"/>
      <c r="C70" s="215">
        <v>0</v>
      </c>
      <c r="D70" s="204"/>
      <c r="E70" s="204"/>
      <c r="F70" s="203">
        <f t="shared" si="0"/>
        <v>0.11167434945867066</v>
      </c>
    </row>
    <row r="71" spans="1:6" ht="27.75" customHeight="1" x14ac:dyDescent="0.25">
      <c r="A71" s="219" t="s">
        <v>645</v>
      </c>
      <c r="B71" s="190"/>
      <c r="C71" s="215">
        <v>0</v>
      </c>
      <c r="D71" s="204"/>
      <c r="E71" s="204"/>
      <c r="F71" s="203">
        <f t="shared" ref="F71:F134" si="1">F70</f>
        <v>0.11167434945867066</v>
      </c>
    </row>
    <row r="72" spans="1:6" ht="27.75" customHeight="1" x14ac:dyDescent="0.25">
      <c r="A72" s="219" t="s">
        <v>646</v>
      </c>
      <c r="B72" s="190"/>
      <c r="C72" s="215">
        <v>0</v>
      </c>
      <c r="D72" s="204"/>
      <c r="E72" s="204"/>
      <c r="F72" s="203">
        <f t="shared" si="1"/>
        <v>0.11167434945867066</v>
      </c>
    </row>
    <row r="73" spans="1:6" ht="27.75" customHeight="1" x14ac:dyDescent="0.25">
      <c r="A73" s="219" t="s">
        <v>647</v>
      </c>
      <c r="B73" s="190"/>
      <c r="C73" s="215">
        <v>0</v>
      </c>
      <c r="D73" s="204"/>
      <c r="E73" s="204"/>
      <c r="F73" s="203">
        <f t="shared" si="1"/>
        <v>0.11167434945867066</v>
      </c>
    </row>
    <row r="74" spans="1:6" ht="27.75" customHeight="1" x14ac:dyDescent="0.25">
      <c r="A74" s="219" t="s">
        <v>648</v>
      </c>
      <c r="B74" s="190"/>
      <c r="C74" s="215">
        <v>0</v>
      </c>
      <c r="D74" s="204"/>
      <c r="E74" s="204"/>
      <c r="F74" s="203">
        <f t="shared" si="1"/>
        <v>0.11167434945867066</v>
      </c>
    </row>
    <row r="75" spans="1:6" ht="27.75" customHeight="1" x14ac:dyDescent="0.25">
      <c r="A75" s="219" t="s">
        <v>649</v>
      </c>
      <c r="B75" s="190"/>
      <c r="C75" s="215">
        <v>0</v>
      </c>
      <c r="D75" s="204"/>
      <c r="E75" s="204"/>
      <c r="F75" s="203">
        <f t="shared" si="1"/>
        <v>0.11167434945867066</v>
      </c>
    </row>
    <row r="76" spans="1:6" ht="27.75" customHeight="1" x14ac:dyDescent="0.25">
      <c r="A76" s="219" t="s">
        <v>650</v>
      </c>
      <c r="B76" s="190"/>
      <c r="C76" s="215">
        <v>0</v>
      </c>
      <c r="D76" s="204"/>
      <c r="E76" s="204"/>
      <c r="F76" s="203">
        <f t="shared" si="1"/>
        <v>0.11167434945867066</v>
      </c>
    </row>
    <row r="77" spans="1:6" ht="27.75" customHeight="1" x14ac:dyDescent="0.25">
      <c r="A77" s="219" t="s">
        <v>651</v>
      </c>
      <c r="B77" s="190"/>
      <c r="C77" s="215">
        <v>0</v>
      </c>
      <c r="D77" s="204"/>
      <c r="E77" s="204"/>
      <c r="F77" s="203">
        <f t="shared" si="1"/>
        <v>0.11167434945867066</v>
      </c>
    </row>
    <row r="78" spans="1:6" ht="27.75" customHeight="1" x14ac:dyDescent="0.25">
      <c r="A78" s="219" t="s">
        <v>652</v>
      </c>
      <c r="B78" s="190"/>
      <c r="C78" s="215">
        <v>0</v>
      </c>
      <c r="D78" s="204"/>
      <c r="E78" s="204"/>
      <c r="F78" s="203">
        <f t="shared" si="1"/>
        <v>0.11167434945867066</v>
      </c>
    </row>
    <row r="79" spans="1:6" ht="27.75" customHeight="1" x14ac:dyDescent="0.25">
      <c r="A79" s="219" t="s">
        <v>662</v>
      </c>
      <c r="B79" s="190">
        <v>333</v>
      </c>
      <c r="C79" s="213" t="s">
        <v>667</v>
      </c>
      <c r="D79" s="203">
        <f>D5</f>
        <v>0.13303127230940337</v>
      </c>
      <c r="E79" s="203">
        <f>E5</f>
        <v>2.58</v>
      </c>
      <c r="F79" s="203">
        <f t="shared" si="1"/>
        <v>0.11167434945867066</v>
      </c>
    </row>
    <row r="80" spans="1:6" ht="27.75" customHeight="1" x14ac:dyDescent="0.25">
      <c r="A80" s="219" t="s">
        <v>611</v>
      </c>
      <c r="B80" s="190" t="s">
        <v>769</v>
      </c>
      <c r="C80" s="215" t="s">
        <v>666</v>
      </c>
      <c r="D80" s="204"/>
      <c r="E80" s="204"/>
      <c r="F80" s="203">
        <f t="shared" si="1"/>
        <v>0.11167434945867066</v>
      </c>
    </row>
    <row r="81" spans="1:6" ht="27.75" customHeight="1" x14ac:dyDescent="0.25">
      <c r="A81" s="219" t="s">
        <v>612</v>
      </c>
      <c r="B81" s="190">
        <v>357</v>
      </c>
      <c r="C81" s="215" t="s">
        <v>666</v>
      </c>
      <c r="D81" s="204"/>
      <c r="E81" s="204"/>
      <c r="F81" s="203">
        <f t="shared" si="1"/>
        <v>0.11167434945867066</v>
      </c>
    </row>
    <row r="82" spans="1:6" ht="27.75" customHeight="1" x14ac:dyDescent="0.25">
      <c r="A82" s="219" t="s">
        <v>613</v>
      </c>
      <c r="B82" s="190" t="s">
        <v>770</v>
      </c>
      <c r="C82" s="215" t="s">
        <v>666</v>
      </c>
      <c r="D82" s="204"/>
      <c r="E82" s="204"/>
      <c r="F82" s="203">
        <f t="shared" si="1"/>
        <v>0.11167434945867066</v>
      </c>
    </row>
    <row r="83" spans="1:6" ht="27.75" customHeight="1" x14ac:dyDescent="0.25">
      <c r="A83" s="219" t="s">
        <v>614</v>
      </c>
      <c r="B83" s="190" t="s">
        <v>771</v>
      </c>
      <c r="C83" s="215" t="s">
        <v>666</v>
      </c>
      <c r="D83" s="204"/>
      <c r="E83" s="204"/>
      <c r="F83" s="203">
        <f t="shared" si="1"/>
        <v>0.11167434945867066</v>
      </c>
    </row>
    <row r="84" spans="1:6" ht="27.75" customHeight="1" x14ac:dyDescent="0.25">
      <c r="A84" s="219" t="s">
        <v>615</v>
      </c>
      <c r="B84" s="190" t="s">
        <v>772</v>
      </c>
      <c r="C84" s="215" t="s">
        <v>666</v>
      </c>
      <c r="D84" s="204"/>
      <c r="E84" s="204"/>
      <c r="F84" s="203">
        <f t="shared" si="1"/>
        <v>0.11167434945867066</v>
      </c>
    </row>
    <row r="85" spans="1:6" ht="27.75" customHeight="1" x14ac:dyDescent="0.25">
      <c r="A85" s="219" t="s">
        <v>616</v>
      </c>
      <c r="B85" s="190" t="s">
        <v>773</v>
      </c>
      <c r="C85" s="215">
        <v>0</v>
      </c>
      <c r="D85" s="204"/>
      <c r="E85" s="204"/>
      <c r="F85" s="203">
        <f t="shared" si="1"/>
        <v>0.11167434945867066</v>
      </c>
    </row>
    <row r="86" spans="1:6" ht="27.75" customHeight="1" x14ac:dyDescent="0.25">
      <c r="A86" s="219" t="s">
        <v>617</v>
      </c>
      <c r="B86" s="190">
        <v>756</v>
      </c>
      <c r="C86" s="215">
        <v>0</v>
      </c>
      <c r="D86" s="204"/>
      <c r="E86" s="204"/>
      <c r="F86" s="203">
        <f t="shared" si="1"/>
        <v>0.11167434945867066</v>
      </c>
    </row>
    <row r="87" spans="1:6" ht="27.75" customHeight="1" x14ac:dyDescent="0.25">
      <c r="A87" s="219" t="s">
        <v>618</v>
      </c>
      <c r="B87" s="190" t="s">
        <v>774</v>
      </c>
      <c r="C87" s="215">
        <v>0</v>
      </c>
      <c r="D87" s="204"/>
      <c r="E87" s="204"/>
      <c r="F87" s="203">
        <f t="shared" si="1"/>
        <v>0.11167434945867066</v>
      </c>
    </row>
    <row r="88" spans="1:6" ht="27.75" customHeight="1" x14ac:dyDescent="0.25">
      <c r="A88" s="219" t="s">
        <v>619</v>
      </c>
      <c r="B88" s="190" t="s">
        <v>775</v>
      </c>
      <c r="C88" s="215">
        <v>0</v>
      </c>
      <c r="D88" s="204"/>
      <c r="E88" s="204"/>
      <c r="F88" s="203">
        <f t="shared" si="1"/>
        <v>0.11167434945867066</v>
      </c>
    </row>
    <row r="89" spans="1:6" ht="27.75" customHeight="1" x14ac:dyDescent="0.25">
      <c r="A89" s="219" t="s">
        <v>620</v>
      </c>
      <c r="B89" s="190" t="s">
        <v>776</v>
      </c>
      <c r="C89" s="215">
        <v>0</v>
      </c>
      <c r="D89" s="204"/>
      <c r="E89" s="204"/>
      <c r="F89" s="203">
        <f t="shared" si="1"/>
        <v>0.11167434945867066</v>
      </c>
    </row>
    <row r="90" spans="1:6" ht="27.75" customHeight="1" x14ac:dyDescent="0.25">
      <c r="A90" s="219" t="s">
        <v>621</v>
      </c>
      <c r="B90" s="190" t="s">
        <v>777</v>
      </c>
      <c r="C90" s="215">
        <v>0</v>
      </c>
      <c r="D90" s="204"/>
      <c r="E90" s="204"/>
      <c r="F90" s="203">
        <f t="shared" si="1"/>
        <v>0.11167434945867066</v>
      </c>
    </row>
    <row r="91" spans="1:6" ht="27.75" customHeight="1" x14ac:dyDescent="0.25">
      <c r="A91" s="219" t="s">
        <v>622</v>
      </c>
      <c r="B91" s="190">
        <v>757</v>
      </c>
      <c r="C91" s="215">
        <v>0</v>
      </c>
      <c r="D91" s="204"/>
      <c r="E91" s="204"/>
      <c r="F91" s="203">
        <f t="shared" si="1"/>
        <v>0.11167434945867066</v>
      </c>
    </row>
    <row r="92" spans="1:6" ht="27.75" customHeight="1" x14ac:dyDescent="0.25">
      <c r="A92" s="219" t="s">
        <v>623</v>
      </c>
      <c r="B92" s="190" t="s">
        <v>778</v>
      </c>
      <c r="C92" s="215">
        <v>0</v>
      </c>
      <c r="D92" s="204"/>
      <c r="E92" s="204"/>
      <c r="F92" s="203">
        <f t="shared" si="1"/>
        <v>0.11167434945867066</v>
      </c>
    </row>
    <row r="93" spans="1:6" ht="27.75" customHeight="1" x14ac:dyDescent="0.25">
      <c r="A93" s="219" t="s">
        <v>624</v>
      </c>
      <c r="B93" s="190" t="s">
        <v>779</v>
      </c>
      <c r="C93" s="215">
        <v>0</v>
      </c>
      <c r="D93" s="204"/>
      <c r="E93" s="204"/>
      <c r="F93" s="203">
        <f t="shared" si="1"/>
        <v>0.11167434945867066</v>
      </c>
    </row>
    <row r="94" spans="1:6" ht="27.75" customHeight="1" x14ac:dyDescent="0.25">
      <c r="A94" s="219" t="s">
        <v>625</v>
      </c>
      <c r="B94" s="190" t="s">
        <v>780</v>
      </c>
      <c r="C94" s="215">
        <v>0</v>
      </c>
      <c r="D94" s="204"/>
      <c r="E94" s="204"/>
      <c r="F94" s="203">
        <f t="shared" si="1"/>
        <v>0.11167434945867066</v>
      </c>
    </row>
    <row r="95" spans="1:6" ht="27.75" customHeight="1" x14ac:dyDescent="0.25">
      <c r="A95" s="219" t="s">
        <v>626</v>
      </c>
      <c r="B95" s="190" t="s">
        <v>781</v>
      </c>
      <c r="C95" s="215">
        <v>0</v>
      </c>
      <c r="D95" s="204"/>
      <c r="E95" s="204"/>
      <c r="F95" s="203">
        <f t="shared" si="1"/>
        <v>0.11167434945867066</v>
      </c>
    </row>
    <row r="96" spans="1:6" ht="27.75" customHeight="1" x14ac:dyDescent="0.25">
      <c r="A96" s="219" t="s">
        <v>627</v>
      </c>
      <c r="B96" s="190">
        <v>339</v>
      </c>
      <c r="C96" s="215">
        <v>0</v>
      </c>
      <c r="D96" s="204"/>
      <c r="E96" s="204"/>
      <c r="F96" s="203">
        <f t="shared" si="1"/>
        <v>0.11167434945867066</v>
      </c>
    </row>
    <row r="97" spans="1:6" ht="27.75" customHeight="1" x14ac:dyDescent="0.25">
      <c r="A97" s="219" t="s">
        <v>628</v>
      </c>
      <c r="B97" s="190" t="s">
        <v>782</v>
      </c>
      <c r="C97" s="215">
        <v>0</v>
      </c>
      <c r="D97" s="204"/>
      <c r="E97" s="204"/>
      <c r="F97" s="203">
        <f t="shared" si="1"/>
        <v>0.11167434945867066</v>
      </c>
    </row>
    <row r="98" spans="1:6" ht="27.75" customHeight="1" x14ac:dyDescent="0.25">
      <c r="A98" s="219" t="s">
        <v>629</v>
      </c>
      <c r="B98" s="190" t="s">
        <v>783</v>
      </c>
      <c r="C98" s="215">
        <v>0</v>
      </c>
      <c r="D98" s="204"/>
      <c r="E98" s="204"/>
      <c r="F98" s="203">
        <f t="shared" si="1"/>
        <v>0.11167434945867066</v>
      </c>
    </row>
    <row r="99" spans="1:6" ht="27.75" customHeight="1" x14ac:dyDescent="0.25">
      <c r="A99" s="219" t="s">
        <v>630</v>
      </c>
      <c r="B99" s="190" t="s">
        <v>784</v>
      </c>
      <c r="C99" s="215">
        <v>0</v>
      </c>
      <c r="D99" s="204"/>
      <c r="E99" s="204"/>
      <c r="F99" s="203">
        <f t="shared" si="1"/>
        <v>0.11167434945867066</v>
      </c>
    </row>
    <row r="100" spans="1:6" ht="27.75" customHeight="1" x14ac:dyDescent="0.25">
      <c r="A100" s="219" t="s">
        <v>663</v>
      </c>
      <c r="B100" s="190"/>
      <c r="C100" s="213" t="s">
        <v>667</v>
      </c>
      <c r="D100" s="203">
        <f>D5</f>
        <v>0.13303127230940337</v>
      </c>
      <c r="E100" s="203">
        <f>E5</f>
        <v>2.58</v>
      </c>
      <c r="F100" s="203">
        <f t="shared" si="1"/>
        <v>0.11167434945867066</v>
      </c>
    </row>
    <row r="101" spans="1:6" ht="27.75" customHeight="1" x14ac:dyDescent="0.25">
      <c r="A101" s="219" t="s">
        <v>589</v>
      </c>
      <c r="B101" s="190"/>
      <c r="C101" s="215" t="s">
        <v>666</v>
      </c>
      <c r="D101" s="204"/>
      <c r="E101" s="204"/>
      <c r="F101" s="203">
        <f t="shared" si="1"/>
        <v>0.11167434945867066</v>
      </c>
    </row>
    <row r="102" spans="1:6" ht="27.75" customHeight="1" x14ac:dyDescent="0.25">
      <c r="A102" s="219" t="s">
        <v>590</v>
      </c>
      <c r="B102" s="190"/>
      <c r="C102" s="215" t="s">
        <v>666</v>
      </c>
      <c r="D102" s="204"/>
      <c r="E102" s="204"/>
      <c r="F102" s="203">
        <f t="shared" si="1"/>
        <v>0.11167434945867066</v>
      </c>
    </row>
    <row r="103" spans="1:6" ht="27.75" customHeight="1" x14ac:dyDescent="0.25">
      <c r="A103" s="219" t="s">
        <v>591</v>
      </c>
      <c r="B103" s="190"/>
      <c r="C103" s="215" t="s">
        <v>666</v>
      </c>
      <c r="D103" s="204"/>
      <c r="E103" s="204"/>
      <c r="F103" s="203">
        <f t="shared" si="1"/>
        <v>0.11167434945867066</v>
      </c>
    </row>
    <row r="104" spans="1:6" ht="27.75" customHeight="1" x14ac:dyDescent="0.25">
      <c r="A104" s="219" t="s">
        <v>592</v>
      </c>
      <c r="B104" s="190"/>
      <c r="C104" s="215" t="s">
        <v>666</v>
      </c>
      <c r="D104" s="204"/>
      <c r="E104" s="204"/>
      <c r="F104" s="203">
        <f t="shared" si="1"/>
        <v>0.11167434945867066</v>
      </c>
    </row>
    <row r="105" spans="1:6" ht="27.75" customHeight="1" x14ac:dyDescent="0.25">
      <c r="A105" s="219" t="s">
        <v>593</v>
      </c>
      <c r="B105" s="190"/>
      <c r="C105" s="215" t="s">
        <v>666</v>
      </c>
      <c r="D105" s="204"/>
      <c r="E105" s="204"/>
      <c r="F105" s="203">
        <f t="shared" si="1"/>
        <v>0.11167434945867066</v>
      </c>
    </row>
    <row r="106" spans="1:6" ht="27.75" customHeight="1" x14ac:dyDescent="0.25">
      <c r="A106" s="219" t="s">
        <v>594</v>
      </c>
      <c r="B106" s="190"/>
      <c r="C106" s="215">
        <v>0</v>
      </c>
      <c r="D106" s="204"/>
      <c r="E106" s="204"/>
      <c r="F106" s="203">
        <f t="shared" si="1"/>
        <v>0.11167434945867066</v>
      </c>
    </row>
    <row r="107" spans="1:6" ht="27.75" customHeight="1" x14ac:dyDescent="0.25">
      <c r="A107" s="219" t="s">
        <v>595</v>
      </c>
      <c r="B107" s="190"/>
      <c r="C107" s="215">
        <v>0</v>
      </c>
      <c r="D107" s="204"/>
      <c r="E107" s="204"/>
      <c r="F107" s="203">
        <f t="shared" si="1"/>
        <v>0.11167434945867066</v>
      </c>
    </row>
    <row r="108" spans="1:6" ht="27.75" customHeight="1" x14ac:dyDescent="0.25">
      <c r="A108" s="219" t="s">
        <v>596</v>
      </c>
      <c r="B108" s="190"/>
      <c r="C108" s="215">
        <v>0</v>
      </c>
      <c r="D108" s="204"/>
      <c r="E108" s="204"/>
      <c r="F108" s="203">
        <f t="shared" si="1"/>
        <v>0.11167434945867066</v>
      </c>
    </row>
    <row r="109" spans="1:6" ht="27.75" customHeight="1" x14ac:dyDescent="0.25">
      <c r="A109" s="219" t="s">
        <v>597</v>
      </c>
      <c r="B109" s="190"/>
      <c r="C109" s="215">
        <v>0</v>
      </c>
      <c r="D109" s="204"/>
      <c r="E109" s="204"/>
      <c r="F109" s="203">
        <f t="shared" si="1"/>
        <v>0.11167434945867066</v>
      </c>
    </row>
    <row r="110" spans="1:6" ht="27.75" customHeight="1" x14ac:dyDescent="0.25">
      <c r="A110" s="219" t="s">
        <v>598</v>
      </c>
      <c r="B110" s="190"/>
      <c r="C110" s="215">
        <v>0</v>
      </c>
      <c r="D110" s="204"/>
      <c r="E110" s="204"/>
      <c r="F110" s="203">
        <f t="shared" si="1"/>
        <v>0.11167434945867066</v>
      </c>
    </row>
    <row r="111" spans="1:6" ht="27.75" customHeight="1" x14ac:dyDescent="0.25">
      <c r="A111" s="219" t="s">
        <v>599</v>
      </c>
      <c r="B111" s="190"/>
      <c r="C111" s="215">
        <v>0</v>
      </c>
      <c r="D111" s="204"/>
      <c r="E111" s="204"/>
      <c r="F111" s="203">
        <f t="shared" si="1"/>
        <v>0.11167434945867066</v>
      </c>
    </row>
    <row r="112" spans="1:6" ht="27.75" customHeight="1" x14ac:dyDescent="0.25">
      <c r="A112" s="219" t="s">
        <v>600</v>
      </c>
      <c r="B112" s="190"/>
      <c r="C112" s="215">
        <v>0</v>
      </c>
      <c r="D112" s="204"/>
      <c r="E112" s="204"/>
      <c r="F112" s="203">
        <f t="shared" si="1"/>
        <v>0.11167434945867066</v>
      </c>
    </row>
    <row r="113" spans="1:6" ht="27.75" customHeight="1" x14ac:dyDescent="0.25">
      <c r="A113" s="219" t="s">
        <v>601</v>
      </c>
      <c r="B113" s="190"/>
      <c r="C113" s="215">
        <v>0</v>
      </c>
      <c r="D113" s="204"/>
      <c r="E113" s="204"/>
      <c r="F113" s="203">
        <f t="shared" si="1"/>
        <v>0.11167434945867066</v>
      </c>
    </row>
    <row r="114" spans="1:6" ht="27.75" customHeight="1" x14ac:dyDescent="0.25">
      <c r="A114" s="219" t="s">
        <v>602</v>
      </c>
      <c r="B114" s="190"/>
      <c r="C114" s="215">
        <v>0</v>
      </c>
      <c r="D114" s="204"/>
      <c r="E114" s="204"/>
      <c r="F114" s="203">
        <f t="shared" si="1"/>
        <v>0.11167434945867066</v>
      </c>
    </row>
    <row r="115" spans="1:6" ht="27.75" customHeight="1" x14ac:dyDescent="0.25">
      <c r="A115" s="219" t="s">
        <v>603</v>
      </c>
      <c r="B115" s="190"/>
      <c r="C115" s="215">
        <v>0</v>
      </c>
      <c r="D115" s="204"/>
      <c r="E115" s="204"/>
      <c r="F115" s="203">
        <f t="shared" si="1"/>
        <v>0.11167434945867066</v>
      </c>
    </row>
    <row r="116" spans="1:6" ht="27.75" customHeight="1" x14ac:dyDescent="0.25">
      <c r="A116" s="219" t="s">
        <v>604</v>
      </c>
      <c r="B116" s="190"/>
      <c r="C116" s="215">
        <v>0</v>
      </c>
      <c r="D116" s="204"/>
      <c r="E116" s="204"/>
      <c r="F116" s="203">
        <f t="shared" si="1"/>
        <v>0.11167434945867066</v>
      </c>
    </row>
    <row r="117" spans="1:6" ht="27.75" customHeight="1" x14ac:dyDescent="0.25">
      <c r="A117" s="219" t="s">
        <v>605</v>
      </c>
      <c r="B117" s="190"/>
      <c r="C117" s="215">
        <v>0</v>
      </c>
      <c r="D117" s="204"/>
      <c r="E117" s="204"/>
      <c r="F117" s="203">
        <f t="shared" si="1"/>
        <v>0.11167434945867066</v>
      </c>
    </row>
    <row r="118" spans="1:6" ht="27.75" customHeight="1" x14ac:dyDescent="0.25">
      <c r="A118" s="219" t="s">
        <v>606</v>
      </c>
      <c r="B118" s="190"/>
      <c r="C118" s="215">
        <v>0</v>
      </c>
      <c r="D118" s="204"/>
      <c r="E118" s="204"/>
      <c r="F118" s="203">
        <f t="shared" si="1"/>
        <v>0.11167434945867066</v>
      </c>
    </row>
    <row r="119" spans="1:6" ht="27.75" customHeight="1" x14ac:dyDescent="0.25">
      <c r="A119" s="219" t="s">
        <v>607</v>
      </c>
      <c r="B119" s="190"/>
      <c r="C119" s="215">
        <v>0</v>
      </c>
      <c r="D119" s="204"/>
      <c r="E119" s="204"/>
      <c r="F119" s="203">
        <f t="shared" si="1"/>
        <v>0.11167434945867066</v>
      </c>
    </row>
    <row r="120" spans="1:6" ht="27.75" customHeight="1" x14ac:dyDescent="0.25">
      <c r="A120" s="219" t="s">
        <v>608</v>
      </c>
      <c r="B120" s="190"/>
      <c r="C120" s="215">
        <v>0</v>
      </c>
      <c r="D120" s="204"/>
      <c r="E120" s="204"/>
      <c r="F120" s="203">
        <f t="shared" si="1"/>
        <v>0.11167434945867066</v>
      </c>
    </row>
    <row r="121" spans="1:6" ht="27.75" customHeight="1" x14ac:dyDescent="0.25">
      <c r="A121" s="219" t="s">
        <v>664</v>
      </c>
      <c r="B121" s="190"/>
      <c r="C121" s="213" t="s">
        <v>667</v>
      </c>
      <c r="D121" s="203">
        <f>D5</f>
        <v>0.13303127230940337</v>
      </c>
      <c r="E121" s="203">
        <f>E5</f>
        <v>2.58</v>
      </c>
      <c r="F121" s="203">
        <f t="shared" si="1"/>
        <v>0.11167434945867066</v>
      </c>
    </row>
    <row r="122" spans="1:6" ht="27.75" customHeight="1" x14ac:dyDescent="0.25">
      <c r="A122" s="219" t="s">
        <v>567</v>
      </c>
      <c r="B122" s="190"/>
      <c r="C122" s="215" t="s">
        <v>666</v>
      </c>
      <c r="D122" s="204"/>
      <c r="E122" s="204"/>
      <c r="F122" s="203">
        <f t="shared" si="1"/>
        <v>0.11167434945867066</v>
      </c>
    </row>
    <row r="123" spans="1:6" ht="27.75" customHeight="1" x14ac:dyDescent="0.25">
      <c r="A123" s="219" t="s">
        <v>568</v>
      </c>
      <c r="B123" s="190"/>
      <c r="C123" s="215" t="s">
        <v>666</v>
      </c>
      <c r="D123" s="204"/>
      <c r="E123" s="204"/>
      <c r="F123" s="203">
        <f t="shared" si="1"/>
        <v>0.11167434945867066</v>
      </c>
    </row>
    <row r="124" spans="1:6" ht="27.75" customHeight="1" x14ac:dyDescent="0.25">
      <c r="A124" s="219" t="s">
        <v>569</v>
      </c>
      <c r="B124" s="190"/>
      <c r="C124" s="215" t="s">
        <v>666</v>
      </c>
      <c r="D124" s="204"/>
      <c r="E124" s="204"/>
      <c r="F124" s="203">
        <f t="shared" si="1"/>
        <v>0.11167434945867066</v>
      </c>
    </row>
    <row r="125" spans="1:6" ht="27.75" customHeight="1" x14ac:dyDescent="0.25">
      <c r="A125" s="219" t="s">
        <v>570</v>
      </c>
      <c r="B125" s="190"/>
      <c r="C125" s="215" t="s">
        <v>666</v>
      </c>
      <c r="D125" s="204"/>
      <c r="E125" s="204"/>
      <c r="F125" s="203">
        <f t="shared" si="1"/>
        <v>0.11167434945867066</v>
      </c>
    </row>
    <row r="126" spans="1:6" ht="27.75" customHeight="1" x14ac:dyDescent="0.25">
      <c r="A126" s="219" t="s">
        <v>571</v>
      </c>
      <c r="B126" s="190"/>
      <c r="C126" s="215" t="s">
        <v>666</v>
      </c>
      <c r="D126" s="204"/>
      <c r="E126" s="204"/>
      <c r="F126" s="203">
        <f t="shared" si="1"/>
        <v>0.11167434945867066</v>
      </c>
    </row>
    <row r="127" spans="1:6" ht="27.75" customHeight="1" x14ac:dyDescent="0.25">
      <c r="A127" s="219" t="s">
        <v>572</v>
      </c>
      <c r="B127" s="190"/>
      <c r="C127" s="215">
        <v>0</v>
      </c>
      <c r="D127" s="204"/>
      <c r="E127" s="204"/>
      <c r="F127" s="203">
        <f t="shared" si="1"/>
        <v>0.11167434945867066</v>
      </c>
    </row>
    <row r="128" spans="1:6" ht="27.75" customHeight="1" x14ac:dyDescent="0.25">
      <c r="A128" s="219" t="s">
        <v>573</v>
      </c>
      <c r="B128" s="190"/>
      <c r="C128" s="215">
        <v>0</v>
      </c>
      <c r="D128" s="204"/>
      <c r="E128" s="204"/>
      <c r="F128" s="203">
        <f t="shared" si="1"/>
        <v>0.11167434945867066</v>
      </c>
    </row>
    <row r="129" spans="1:6" ht="27.75" customHeight="1" x14ac:dyDescent="0.25">
      <c r="A129" s="219" t="s">
        <v>574</v>
      </c>
      <c r="B129" s="190"/>
      <c r="C129" s="215">
        <v>0</v>
      </c>
      <c r="D129" s="204"/>
      <c r="E129" s="204"/>
      <c r="F129" s="203">
        <f t="shared" si="1"/>
        <v>0.11167434945867066</v>
      </c>
    </row>
    <row r="130" spans="1:6" ht="27.75" customHeight="1" x14ac:dyDescent="0.25">
      <c r="A130" s="219" t="s">
        <v>575</v>
      </c>
      <c r="B130" s="190"/>
      <c r="C130" s="215">
        <v>0</v>
      </c>
      <c r="D130" s="204"/>
      <c r="E130" s="204"/>
      <c r="F130" s="203">
        <f t="shared" si="1"/>
        <v>0.11167434945867066</v>
      </c>
    </row>
    <row r="131" spans="1:6" ht="27.75" customHeight="1" x14ac:dyDescent="0.25">
      <c r="A131" s="219" t="s">
        <v>576</v>
      </c>
      <c r="B131" s="190"/>
      <c r="C131" s="215">
        <v>0</v>
      </c>
      <c r="D131" s="204"/>
      <c r="E131" s="204"/>
      <c r="F131" s="203">
        <f t="shared" si="1"/>
        <v>0.11167434945867066</v>
      </c>
    </row>
    <row r="132" spans="1:6" ht="27.75" customHeight="1" x14ac:dyDescent="0.25">
      <c r="A132" s="219" t="s">
        <v>577</v>
      </c>
      <c r="B132" s="190"/>
      <c r="C132" s="215">
        <v>0</v>
      </c>
      <c r="D132" s="204"/>
      <c r="E132" s="204"/>
      <c r="F132" s="203">
        <f t="shared" si="1"/>
        <v>0.11167434945867066</v>
      </c>
    </row>
    <row r="133" spans="1:6" ht="27.75" customHeight="1" x14ac:dyDescent="0.25">
      <c r="A133" s="219" t="s">
        <v>578</v>
      </c>
      <c r="B133" s="190"/>
      <c r="C133" s="215">
        <v>0</v>
      </c>
      <c r="D133" s="204"/>
      <c r="E133" s="204"/>
      <c r="F133" s="203">
        <f t="shared" si="1"/>
        <v>0.11167434945867066</v>
      </c>
    </row>
    <row r="134" spans="1:6" ht="27.75" customHeight="1" x14ac:dyDescent="0.25">
      <c r="A134" s="219" t="s">
        <v>579</v>
      </c>
      <c r="B134" s="190"/>
      <c r="C134" s="215">
        <v>0</v>
      </c>
      <c r="D134" s="204"/>
      <c r="E134" s="204"/>
      <c r="F134" s="203">
        <f t="shared" si="1"/>
        <v>0.11167434945867066</v>
      </c>
    </row>
    <row r="135" spans="1:6" ht="27.75" customHeight="1" x14ac:dyDescent="0.25">
      <c r="A135" s="219" t="s">
        <v>580</v>
      </c>
      <c r="B135" s="190"/>
      <c r="C135" s="215">
        <v>0</v>
      </c>
      <c r="D135" s="204"/>
      <c r="E135" s="204"/>
      <c r="F135" s="203">
        <f t="shared" ref="F135:F162" si="2">F134</f>
        <v>0.11167434945867066</v>
      </c>
    </row>
    <row r="136" spans="1:6" ht="27.75" customHeight="1" x14ac:dyDescent="0.25">
      <c r="A136" s="219" t="s">
        <v>581</v>
      </c>
      <c r="B136" s="190"/>
      <c r="C136" s="215">
        <v>0</v>
      </c>
      <c r="D136" s="204"/>
      <c r="E136" s="204"/>
      <c r="F136" s="203">
        <f t="shared" si="2"/>
        <v>0.11167434945867066</v>
      </c>
    </row>
    <row r="137" spans="1:6" ht="27.75" customHeight="1" x14ac:dyDescent="0.25">
      <c r="A137" s="219" t="s">
        <v>582</v>
      </c>
      <c r="B137" s="190"/>
      <c r="C137" s="215">
        <v>0</v>
      </c>
      <c r="D137" s="204"/>
      <c r="E137" s="204"/>
      <c r="F137" s="203">
        <f t="shared" si="2"/>
        <v>0.11167434945867066</v>
      </c>
    </row>
    <row r="138" spans="1:6" ht="27.75" customHeight="1" x14ac:dyDescent="0.25">
      <c r="A138" s="219" t="s">
        <v>583</v>
      </c>
      <c r="B138" s="190"/>
      <c r="C138" s="215">
        <v>0</v>
      </c>
      <c r="D138" s="204"/>
      <c r="E138" s="204"/>
      <c r="F138" s="203">
        <f t="shared" si="2"/>
        <v>0.11167434945867066</v>
      </c>
    </row>
    <row r="139" spans="1:6" ht="27.75" customHeight="1" x14ac:dyDescent="0.25">
      <c r="A139" s="219" t="s">
        <v>584</v>
      </c>
      <c r="B139" s="190"/>
      <c r="C139" s="215">
        <v>0</v>
      </c>
      <c r="D139" s="204"/>
      <c r="E139" s="204"/>
      <c r="F139" s="203">
        <f t="shared" si="2"/>
        <v>0.11167434945867066</v>
      </c>
    </row>
    <row r="140" spans="1:6" ht="27.75" customHeight="1" x14ac:dyDescent="0.25">
      <c r="A140" s="219" t="s">
        <v>585</v>
      </c>
      <c r="B140" s="190"/>
      <c r="C140" s="215">
        <v>0</v>
      </c>
      <c r="D140" s="204"/>
      <c r="E140" s="204"/>
      <c r="F140" s="203">
        <f t="shared" si="2"/>
        <v>0.11167434945867066</v>
      </c>
    </row>
    <row r="141" spans="1:6" ht="27.75" customHeight="1" x14ac:dyDescent="0.25">
      <c r="A141" s="219" t="s">
        <v>586</v>
      </c>
      <c r="B141" s="190"/>
      <c r="C141" s="215">
        <v>0</v>
      </c>
      <c r="D141" s="204"/>
      <c r="E141" s="204"/>
      <c r="F141" s="203">
        <f t="shared" si="2"/>
        <v>0.11167434945867066</v>
      </c>
    </row>
    <row r="142" spans="1:6" ht="27.75" customHeight="1" x14ac:dyDescent="0.25">
      <c r="A142" s="219" t="s">
        <v>665</v>
      </c>
      <c r="B142" s="190"/>
      <c r="C142" s="213" t="s">
        <v>667</v>
      </c>
      <c r="D142" s="203">
        <f>D5</f>
        <v>0.13303127230940337</v>
      </c>
      <c r="E142" s="203">
        <f>E5</f>
        <v>2.58</v>
      </c>
      <c r="F142" s="203">
        <f t="shared" si="2"/>
        <v>0.11167434945867066</v>
      </c>
    </row>
    <row r="143" spans="1:6" ht="27.75" customHeight="1" x14ac:dyDescent="0.25">
      <c r="A143" s="219" t="s">
        <v>545</v>
      </c>
      <c r="B143" s="190"/>
      <c r="C143" s="215" t="s">
        <v>666</v>
      </c>
      <c r="D143" s="204"/>
      <c r="E143" s="204"/>
      <c r="F143" s="203">
        <f t="shared" si="2"/>
        <v>0.11167434945867066</v>
      </c>
    </row>
    <row r="144" spans="1:6" ht="27.75" customHeight="1" x14ac:dyDescent="0.25">
      <c r="A144" s="219" t="s">
        <v>546</v>
      </c>
      <c r="B144" s="190"/>
      <c r="C144" s="215" t="s">
        <v>666</v>
      </c>
      <c r="D144" s="204"/>
      <c r="E144" s="204"/>
      <c r="F144" s="203">
        <f t="shared" si="2"/>
        <v>0.11167434945867066</v>
      </c>
    </row>
    <row r="145" spans="1:6" ht="27.75" customHeight="1" x14ac:dyDescent="0.25">
      <c r="A145" s="219" t="s">
        <v>547</v>
      </c>
      <c r="B145" s="190"/>
      <c r="C145" s="215" t="s">
        <v>666</v>
      </c>
      <c r="D145" s="204"/>
      <c r="E145" s="204"/>
      <c r="F145" s="203">
        <f t="shared" si="2"/>
        <v>0.11167434945867066</v>
      </c>
    </row>
    <row r="146" spans="1:6" ht="27.75" customHeight="1" x14ac:dyDescent="0.25">
      <c r="A146" s="219" t="s">
        <v>548</v>
      </c>
      <c r="B146" s="190"/>
      <c r="C146" s="215" t="s">
        <v>666</v>
      </c>
      <c r="D146" s="204"/>
      <c r="E146" s="204"/>
      <c r="F146" s="203">
        <f t="shared" si="2"/>
        <v>0.11167434945867066</v>
      </c>
    </row>
    <row r="147" spans="1:6" ht="27.75" customHeight="1" x14ac:dyDescent="0.25">
      <c r="A147" s="219" t="s">
        <v>549</v>
      </c>
      <c r="B147" s="190"/>
      <c r="C147" s="215" t="s">
        <v>666</v>
      </c>
      <c r="D147" s="204"/>
      <c r="E147" s="204"/>
      <c r="F147" s="203">
        <f t="shared" si="2"/>
        <v>0.11167434945867066</v>
      </c>
    </row>
    <row r="148" spans="1:6" ht="27.75" customHeight="1" x14ac:dyDescent="0.25">
      <c r="A148" s="219" t="s">
        <v>550</v>
      </c>
      <c r="B148" s="190"/>
      <c r="C148" s="215">
        <v>0</v>
      </c>
      <c r="D148" s="204"/>
      <c r="E148" s="204"/>
      <c r="F148" s="203">
        <f t="shared" si="2"/>
        <v>0.11167434945867066</v>
      </c>
    </row>
    <row r="149" spans="1:6" ht="27.75" customHeight="1" x14ac:dyDescent="0.25">
      <c r="A149" s="219" t="s">
        <v>551</v>
      </c>
      <c r="B149" s="190"/>
      <c r="C149" s="215">
        <v>0</v>
      </c>
      <c r="D149" s="204"/>
      <c r="E149" s="204"/>
      <c r="F149" s="203">
        <f t="shared" si="2"/>
        <v>0.11167434945867066</v>
      </c>
    </row>
    <row r="150" spans="1:6" ht="27.75" customHeight="1" x14ac:dyDescent="0.25">
      <c r="A150" s="219" t="s">
        <v>552</v>
      </c>
      <c r="B150" s="190"/>
      <c r="C150" s="215">
        <v>0</v>
      </c>
      <c r="D150" s="204"/>
      <c r="E150" s="204"/>
      <c r="F150" s="203">
        <f t="shared" si="2"/>
        <v>0.11167434945867066</v>
      </c>
    </row>
    <row r="151" spans="1:6" ht="27.75" customHeight="1" x14ac:dyDescent="0.25">
      <c r="A151" s="219" t="s">
        <v>553</v>
      </c>
      <c r="B151" s="190"/>
      <c r="C151" s="215">
        <v>0</v>
      </c>
      <c r="D151" s="204"/>
      <c r="E151" s="204"/>
      <c r="F151" s="203">
        <f t="shared" si="2"/>
        <v>0.11167434945867066</v>
      </c>
    </row>
    <row r="152" spans="1:6" ht="27.75" customHeight="1" x14ac:dyDescent="0.25">
      <c r="A152" s="219" t="s">
        <v>554</v>
      </c>
      <c r="B152" s="190"/>
      <c r="C152" s="215">
        <v>0</v>
      </c>
      <c r="D152" s="204"/>
      <c r="E152" s="204"/>
      <c r="F152" s="203">
        <f t="shared" si="2"/>
        <v>0.11167434945867066</v>
      </c>
    </row>
    <row r="153" spans="1:6" ht="27.75" customHeight="1" x14ac:dyDescent="0.25">
      <c r="A153" s="219" t="s">
        <v>555</v>
      </c>
      <c r="B153" s="190"/>
      <c r="C153" s="215">
        <v>0</v>
      </c>
      <c r="D153" s="204"/>
      <c r="E153" s="204"/>
      <c r="F153" s="203">
        <f t="shared" si="2"/>
        <v>0.11167434945867066</v>
      </c>
    </row>
    <row r="154" spans="1:6" ht="27.75" customHeight="1" x14ac:dyDescent="0.25">
      <c r="A154" s="219" t="s">
        <v>556</v>
      </c>
      <c r="B154" s="190"/>
      <c r="C154" s="215">
        <v>0</v>
      </c>
      <c r="D154" s="204"/>
      <c r="E154" s="204"/>
      <c r="F154" s="203">
        <f t="shared" si="2"/>
        <v>0.11167434945867066</v>
      </c>
    </row>
    <row r="155" spans="1:6" ht="27.75" customHeight="1" x14ac:dyDescent="0.25">
      <c r="A155" s="219" t="s">
        <v>557</v>
      </c>
      <c r="B155" s="190"/>
      <c r="C155" s="215">
        <v>0</v>
      </c>
      <c r="D155" s="204"/>
      <c r="E155" s="204"/>
      <c r="F155" s="203">
        <f t="shared" si="2"/>
        <v>0.11167434945867066</v>
      </c>
    </row>
    <row r="156" spans="1:6" ht="27.75" customHeight="1" x14ac:dyDescent="0.25">
      <c r="A156" s="219" t="s">
        <v>558</v>
      </c>
      <c r="B156" s="190"/>
      <c r="C156" s="215">
        <v>0</v>
      </c>
      <c r="D156" s="204"/>
      <c r="E156" s="204"/>
      <c r="F156" s="203">
        <f t="shared" si="2"/>
        <v>0.11167434945867066</v>
      </c>
    </row>
    <row r="157" spans="1:6" ht="27.75" customHeight="1" x14ac:dyDescent="0.25">
      <c r="A157" s="219" t="s">
        <v>559</v>
      </c>
      <c r="B157" s="190"/>
      <c r="C157" s="215">
        <v>0</v>
      </c>
      <c r="D157" s="204"/>
      <c r="E157" s="204"/>
      <c r="F157" s="203">
        <f t="shared" si="2"/>
        <v>0.11167434945867066</v>
      </c>
    </row>
    <row r="158" spans="1:6" ht="27.75" customHeight="1" x14ac:dyDescent="0.25">
      <c r="A158" s="219" t="s">
        <v>560</v>
      </c>
      <c r="B158" s="190"/>
      <c r="C158" s="215">
        <v>0</v>
      </c>
      <c r="D158" s="204"/>
      <c r="E158" s="204"/>
      <c r="F158" s="203">
        <f t="shared" si="2"/>
        <v>0.11167434945867066</v>
      </c>
    </row>
    <row r="159" spans="1:6" ht="27.75" customHeight="1" x14ac:dyDescent="0.25">
      <c r="A159" s="219" t="s">
        <v>561</v>
      </c>
      <c r="B159" s="190"/>
      <c r="C159" s="215">
        <v>0</v>
      </c>
      <c r="D159" s="204"/>
      <c r="E159" s="204"/>
      <c r="F159" s="203">
        <f t="shared" si="2"/>
        <v>0.11167434945867066</v>
      </c>
    </row>
    <row r="160" spans="1:6" ht="27.75" customHeight="1" x14ac:dyDescent="0.25">
      <c r="A160" s="219" t="s">
        <v>562</v>
      </c>
      <c r="B160" s="190"/>
      <c r="C160" s="215">
        <v>0</v>
      </c>
      <c r="D160" s="204"/>
      <c r="E160" s="204"/>
      <c r="F160" s="203">
        <f t="shared" si="2"/>
        <v>0.11167434945867066</v>
      </c>
    </row>
    <row r="161" spans="1:6" ht="27.75" customHeight="1" x14ac:dyDescent="0.25">
      <c r="A161" s="219" t="s">
        <v>563</v>
      </c>
      <c r="B161" s="190"/>
      <c r="C161" s="215">
        <v>0</v>
      </c>
      <c r="D161" s="204"/>
      <c r="E161" s="204"/>
      <c r="F161" s="203">
        <f t="shared" si="2"/>
        <v>0.11167434945867066</v>
      </c>
    </row>
    <row r="162" spans="1:6" ht="27.75" customHeight="1" x14ac:dyDescent="0.25">
      <c r="A162" s="219" t="s">
        <v>564</v>
      </c>
      <c r="B162" s="190"/>
      <c r="C162" s="215">
        <v>0</v>
      </c>
      <c r="D162" s="204"/>
      <c r="E162" s="204"/>
      <c r="F162" s="203">
        <f t="shared" si="2"/>
        <v>0.11167434945867066</v>
      </c>
    </row>
    <row r="163" spans="1:6" ht="27.75" customHeight="1" x14ac:dyDescent="0.25">
      <c r="A163" s="2" t="s">
        <v>479</v>
      </c>
      <c r="B163" s="2"/>
      <c r="C163" s="3"/>
    </row>
    <row r="164" spans="1:6" ht="27.75" customHeight="1" x14ac:dyDescent="0.25">
      <c r="A164" s="2" t="s">
        <v>480</v>
      </c>
      <c r="B164" s="2"/>
      <c r="C164" s="3"/>
    </row>
    <row r="165" spans="1:6" ht="27.75" customHeight="1" x14ac:dyDescent="0.25">
      <c r="A165" s="2" t="s">
        <v>481</v>
      </c>
      <c r="B165" s="2"/>
      <c r="C165" s="3"/>
    </row>
  </sheetData>
  <mergeCells count="2">
    <mergeCell ref="A2:F2"/>
    <mergeCell ref="B1:C1"/>
  </mergeCells>
  <phoneticPr fontId="35"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1571"/>
  <sheetViews>
    <sheetView zoomScale="85" zoomScaleNormal="85" zoomScaleSheetLayoutView="100" workbookViewId="0">
      <selection activeCell="A4" sqref="A4:D1571"/>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4" t="s">
        <v>24</v>
      </c>
      <c r="B1" s="3"/>
      <c r="C1" s="2"/>
      <c r="E1" s="8"/>
      <c r="F1" s="4"/>
      <c r="G1" s="4"/>
    </row>
    <row r="2" spans="1:7" s="9" customFormat="1" ht="22.5" customHeight="1" x14ac:dyDescent="0.25">
      <c r="A2" s="263" t="str">
        <f>Overview!B4&amp; " - Effective from "&amp;Overview!D4&amp;" - "&amp;Overview!E4&amp;" Nodal/Zonal charges"</f>
        <v>ESP Electricity Limited - GSP_G - Effective from 1 April 2023 - Final Nodal/Zonal charges</v>
      </c>
      <c r="B2" s="264"/>
      <c r="C2" s="264"/>
      <c r="D2" s="265"/>
    </row>
    <row r="3" spans="1:7" ht="60.75" customHeight="1" x14ac:dyDescent="0.25">
      <c r="A3" s="21" t="s">
        <v>57</v>
      </c>
      <c r="B3" s="21" t="s">
        <v>1</v>
      </c>
      <c r="C3" s="21" t="s">
        <v>39</v>
      </c>
      <c r="D3" s="21" t="s">
        <v>40</v>
      </c>
    </row>
    <row r="4" spans="1:7" ht="21.75" customHeight="1" x14ac:dyDescent="0.25"/>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row r="27" ht="21.75" customHeight="1" x14ac:dyDescent="0.25"/>
    <row r="28" ht="21.75" customHeight="1" x14ac:dyDescent="0.25"/>
    <row r="29" ht="21.75" customHeight="1" x14ac:dyDescent="0.25"/>
    <row r="30" ht="21.75" customHeight="1" x14ac:dyDescent="0.25"/>
    <row r="31" ht="21.75" customHeight="1" x14ac:dyDescent="0.25"/>
    <row r="32" ht="21.75" customHeight="1" x14ac:dyDescent="0.25"/>
    <row r="33" ht="21.75" customHeight="1" x14ac:dyDescent="0.25"/>
    <row r="34" ht="21.75" customHeight="1" x14ac:dyDescent="0.25"/>
    <row r="35" ht="21.75" customHeight="1" x14ac:dyDescent="0.25"/>
    <row r="36" ht="21.75" customHeight="1" x14ac:dyDescent="0.25"/>
    <row r="37" ht="21.75" customHeight="1" x14ac:dyDescent="0.25"/>
    <row r="38" ht="21.75" customHeight="1" x14ac:dyDescent="0.25"/>
    <row r="39" ht="21.75" customHeight="1" x14ac:dyDescent="0.25"/>
    <row r="40" ht="21.75" customHeight="1" x14ac:dyDescent="0.25"/>
    <row r="41" ht="21.75" customHeight="1" x14ac:dyDescent="0.25"/>
    <row r="42" ht="21.75" customHeight="1" x14ac:dyDescent="0.25"/>
    <row r="43" ht="21.75" customHeight="1" x14ac:dyDescent="0.25"/>
    <row r="44" ht="21.75" customHeight="1" x14ac:dyDescent="0.25"/>
    <row r="45" ht="21.75" customHeight="1" x14ac:dyDescent="0.25"/>
    <row r="46" ht="21.75" customHeight="1" x14ac:dyDescent="0.25"/>
    <row r="47" ht="21.75" customHeight="1" x14ac:dyDescent="0.25"/>
    <row r="48" ht="21.75" customHeight="1" x14ac:dyDescent="0.25"/>
    <row r="49" ht="21.75" customHeight="1" x14ac:dyDescent="0.25"/>
    <row r="50" ht="21.75" customHeight="1" x14ac:dyDescent="0.25"/>
    <row r="51" ht="21.75" customHeight="1" x14ac:dyDescent="0.25"/>
    <row r="52" ht="21.75" customHeight="1" x14ac:dyDescent="0.25"/>
    <row r="53" ht="21.75" customHeight="1" x14ac:dyDescent="0.25"/>
    <row r="54" ht="21.75" customHeight="1" x14ac:dyDescent="0.25"/>
    <row r="55" ht="21.75" customHeight="1" x14ac:dyDescent="0.25"/>
    <row r="56" ht="21.75" customHeight="1" x14ac:dyDescent="0.25"/>
    <row r="57" ht="21.75" customHeight="1" x14ac:dyDescent="0.25"/>
    <row r="58" ht="21.75" customHeight="1" x14ac:dyDescent="0.25"/>
    <row r="59" ht="21.75" customHeight="1" x14ac:dyDescent="0.25"/>
    <row r="60" ht="21.75" customHeight="1" x14ac:dyDescent="0.25"/>
    <row r="61" ht="21.75" customHeight="1" x14ac:dyDescent="0.25"/>
    <row r="62" ht="21.75" customHeight="1" x14ac:dyDescent="0.25"/>
    <row r="63" ht="21.75" customHeight="1" x14ac:dyDescent="0.25"/>
    <row r="64" ht="21.75" customHeight="1" x14ac:dyDescent="0.25"/>
    <row r="65" ht="21.75" customHeight="1" x14ac:dyDescent="0.25"/>
    <row r="66" ht="21.75" customHeight="1" x14ac:dyDescent="0.25"/>
    <row r="67" ht="21.75" customHeight="1" x14ac:dyDescent="0.25"/>
    <row r="68" ht="21.75" customHeight="1" x14ac:dyDescent="0.25"/>
    <row r="69" ht="21.75" customHeight="1" x14ac:dyDescent="0.25"/>
    <row r="70" ht="21.75" customHeight="1" x14ac:dyDescent="0.25"/>
    <row r="71" ht="21.75" customHeight="1" x14ac:dyDescent="0.25"/>
    <row r="72" ht="21.75" customHeight="1" x14ac:dyDescent="0.25"/>
    <row r="73" ht="21.75" customHeight="1" x14ac:dyDescent="0.25"/>
    <row r="74" ht="21.75" customHeight="1" x14ac:dyDescent="0.25"/>
    <row r="75" ht="21.75" customHeight="1" x14ac:dyDescent="0.25"/>
    <row r="76" ht="21.75" customHeight="1" x14ac:dyDescent="0.25"/>
    <row r="77" ht="21.75" customHeight="1" x14ac:dyDescent="0.25"/>
    <row r="78" ht="21.75" customHeight="1" x14ac:dyDescent="0.25"/>
    <row r="79" ht="21.75" customHeight="1" x14ac:dyDescent="0.25"/>
    <row r="80" ht="21.75" customHeight="1" x14ac:dyDescent="0.25"/>
    <row r="81" ht="21.75" customHeight="1" x14ac:dyDescent="0.25"/>
    <row r="82" ht="21.75" customHeight="1" x14ac:dyDescent="0.25"/>
    <row r="83" ht="21.75" customHeight="1" x14ac:dyDescent="0.25"/>
    <row r="84" ht="21.75" customHeight="1" x14ac:dyDescent="0.25"/>
    <row r="85" ht="21.75" customHeight="1" x14ac:dyDescent="0.25"/>
    <row r="86" ht="21.75" customHeight="1" x14ac:dyDescent="0.25"/>
    <row r="87" ht="21.75" customHeight="1" x14ac:dyDescent="0.25"/>
    <row r="88" ht="21.75" customHeight="1" x14ac:dyDescent="0.25"/>
    <row r="89" ht="21.75" customHeight="1" x14ac:dyDescent="0.25"/>
    <row r="90" ht="21.75" customHeight="1" x14ac:dyDescent="0.25"/>
    <row r="91" ht="21.75" customHeight="1" x14ac:dyDescent="0.25"/>
    <row r="92" ht="21.75" customHeight="1" x14ac:dyDescent="0.25"/>
    <row r="93" ht="21.75" customHeight="1" x14ac:dyDescent="0.25"/>
    <row r="94" ht="21.75" customHeight="1" x14ac:dyDescent="0.25"/>
    <row r="95" ht="21.75" customHeight="1" x14ac:dyDescent="0.25"/>
    <row r="96" ht="21.75" customHeight="1" x14ac:dyDescent="0.25"/>
    <row r="97" ht="21.75" customHeight="1" x14ac:dyDescent="0.25"/>
    <row r="98" ht="21.75" customHeight="1" x14ac:dyDescent="0.25"/>
    <row r="99" ht="21.75" customHeight="1" x14ac:dyDescent="0.25"/>
    <row r="100" ht="21.75" customHeight="1" x14ac:dyDescent="0.25"/>
    <row r="101" ht="21.75" customHeight="1" x14ac:dyDescent="0.25"/>
    <row r="102" ht="21.75" customHeight="1" x14ac:dyDescent="0.25"/>
    <row r="103" ht="21.75" customHeight="1" x14ac:dyDescent="0.25"/>
    <row r="104" ht="21.75" customHeight="1" x14ac:dyDescent="0.25"/>
    <row r="105" ht="21.75" customHeight="1" x14ac:dyDescent="0.25"/>
    <row r="106" ht="21.75" customHeight="1" x14ac:dyDescent="0.25"/>
    <row r="107" ht="21.75" customHeight="1" x14ac:dyDescent="0.25"/>
    <row r="108" ht="21.75" customHeight="1" x14ac:dyDescent="0.25"/>
    <row r="109" ht="21.75" customHeight="1" x14ac:dyDescent="0.25"/>
    <row r="110" ht="21.75" customHeight="1" x14ac:dyDescent="0.25"/>
    <row r="111" ht="21.75" customHeight="1" x14ac:dyDescent="0.25"/>
    <row r="112" ht="21.75" customHeight="1" x14ac:dyDescent="0.25"/>
    <row r="113" ht="21.75" customHeight="1" x14ac:dyDescent="0.25"/>
    <row r="114" ht="21.75" customHeight="1" x14ac:dyDescent="0.25"/>
    <row r="115" ht="21.75" customHeight="1" x14ac:dyDescent="0.25"/>
    <row r="116" ht="21.75" customHeight="1" x14ac:dyDescent="0.25"/>
    <row r="117" ht="21.75" customHeight="1" x14ac:dyDescent="0.25"/>
    <row r="118" ht="21.75" customHeight="1" x14ac:dyDescent="0.25"/>
    <row r="119" ht="21.75" customHeight="1" x14ac:dyDescent="0.25"/>
    <row r="120" ht="21.75" customHeight="1" x14ac:dyDescent="0.25"/>
    <row r="121" ht="21.75" customHeight="1" x14ac:dyDescent="0.25"/>
    <row r="122" ht="21.75" customHeight="1" x14ac:dyDescent="0.25"/>
    <row r="123" ht="21.75" customHeight="1" x14ac:dyDescent="0.25"/>
    <row r="124" ht="21.75" customHeight="1" x14ac:dyDescent="0.25"/>
    <row r="125" ht="21.75" customHeight="1" x14ac:dyDescent="0.25"/>
    <row r="126" ht="21.75" customHeight="1" x14ac:dyDescent="0.25"/>
    <row r="127" ht="21.75" customHeight="1" x14ac:dyDescent="0.25"/>
    <row r="128" ht="21.75" customHeight="1" x14ac:dyDescent="0.25"/>
    <row r="129" ht="21.75" customHeight="1" x14ac:dyDescent="0.25"/>
    <row r="130" ht="21.75" customHeight="1" x14ac:dyDescent="0.25"/>
    <row r="131" ht="21.75" customHeight="1" x14ac:dyDescent="0.25"/>
    <row r="132" ht="21.75" customHeight="1" x14ac:dyDescent="0.25"/>
    <row r="133" ht="21.75" customHeight="1" x14ac:dyDescent="0.25"/>
    <row r="134" ht="21.75" customHeight="1" x14ac:dyDescent="0.25"/>
    <row r="135" ht="21.75" customHeight="1" x14ac:dyDescent="0.25"/>
    <row r="136" ht="21.75" customHeight="1" x14ac:dyDescent="0.25"/>
    <row r="137" ht="21.75" customHeight="1" x14ac:dyDescent="0.25"/>
    <row r="138" ht="21.75" customHeight="1" x14ac:dyDescent="0.25"/>
    <row r="139" ht="21.75" customHeight="1" x14ac:dyDescent="0.25"/>
    <row r="140" ht="21.75" customHeight="1" x14ac:dyDescent="0.25"/>
    <row r="141" ht="21.75" customHeight="1" x14ac:dyDescent="0.25"/>
    <row r="142" ht="21.75" customHeight="1" x14ac:dyDescent="0.25"/>
    <row r="143" ht="21.75" customHeight="1" x14ac:dyDescent="0.25"/>
    <row r="144" ht="21.75" customHeight="1" x14ac:dyDescent="0.25"/>
    <row r="145" ht="21.75" customHeight="1" x14ac:dyDescent="0.25"/>
    <row r="146" ht="21.75" customHeight="1" x14ac:dyDescent="0.25"/>
    <row r="147" ht="21.75" customHeight="1" x14ac:dyDescent="0.25"/>
    <row r="148" ht="21.75" customHeight="1" x14ac:dyDescent="0.25"/>
    <row r="149" ht="21.75" customHeight="1" x14ac:dyDescent="0.25"/>
    <row r="150" ht="21.75" customHeight="1" x14ac:dyDescent="0.25"/>
    <row r="151" ht="21.75" customHeight="1" x14ac:dyDescent="0.25"/>
    <row r="152" ht="21.75" customHeight="1" x14ac:dyDescent="0.25"/>
    <row r="153" ht="21.75" customHeight="1" x14ac:dyDescent="0.25"/>
    <row r="154" ht="21.75" customHeight="1" x14ac:dyDescent="0.25"/>
    <row r="155" ht="21.75" customHeight="1" x14ac:dyDescent="0.25"/>
    <row r="156" ht="21.75" customHeight="1" x14ac:dyDescent="0.25"/>
    <row r="157" ht="21.75" customHeight="1" x14ac:dyDescent="0.25"/>
    <row r="158" ht="21.75" customHeight="1" x14ac:dyDescent="0.25"/>
    <row r="159" ht="21.75" customHeight="1" x14ac:dyDescent="0.25"/>
    <row r="160" ht="21.75" customHeight="1" x14ac:dyDescent="0.25"/>
    <row r="161" ht="21.75" customHeight="1" x14ac:dyDescent="0.25"/>
    <row r="162" ht="21.75" customHeight="1" x14ac:dyDescent="0.25"/>
    <row r="163" ht="21.75" customHeight="1" x14ac:dyDescent="0.25"/>
    <row r="164" ht="21.75" customHeight="1" x14ac:dyDescent="0.25"/>
    <row r="165" ht="21.75" customHeight="1" x14ac:dyDescent="0.25"/>
    <row r="166" ht="21.75" customHeight="1" x14ac:dyDescent="0.25"/>
    <row r="167" ht="21.75" customHeight="1" x14ac:dyDescent="0.25"/>
    <row r="168" ht="21.75" customHeight="1" x14ac:dyDescent="0.25"/>
    <row r="169" ht="21.75" customHeight="1" x14ac:dyDescent="0.25"/>
    <row r="170" ht="21.75" customHeight="1" x14ac:dyDescent="0.25"/>
    <row r="171" ht="21.75" customHeight="1" x14ac:dyDescent="0.25"/>
    <row r="172" ht="21.75" customHeight="1" x14ac:dyDescent="0.25"/>
    <row r="173" ht="21.75" customHeight="1" x14ac:dyDescent="0.25"/>
    <row r="174" ht="21.75" customHeight="1" x14ac:dyDescent="0.25"/>
    <row r="175" ht="21.75" customHeight="1" x14ac:dyDescent="0.25"/>
    <row r="176" ht="21.75" customHeight="1" x14ac:dyDescent="0.25"/>
    <row r="177" ht="21.75" customHeight="1" x14ac:dyDescent="0.25"/>
    <row r="178" ht="21.75" customHeight="1" x14ac:dyDescent="0.25"/>
    <row r="179" ht="21.75" customHeight="1" x14ac:dyDescent="0.25"/>
    <row r="180" ht="21.75" customHeight="1" x14ac:dyDescent="0.25"/>
    <row r="181" ht="21.75" customHeight="1" x14ac:dyDescent="0.25"/>
    <row r="182" ht="21.75" customHeight="1" x14ac:dyDescent="0.25"/>
    <row r="183" ht="21.75" customHeight="1" x14ac:dyDescent="0.25"/>
    <row r="184" ht="21.75" customHeight="1" x14ac:dyDescent="0.25"/>
    <row r="185" ht="21.75" customHeight="1" x14ac:dyDescent="0.25"/>
    <row r="186" ht="21.75" customHeight="1" x14ac:dyDescent="0.25"/>
    <row r="187" ht="21.75" customHeight="1" x14ac:dyDescent="0.25"/>
    <row r="188" ht="21.75" customHeight="1" x14ac:dyDescent="0.25"/>
    <row r="189" ht="21.75" customHeight="1" x14ac:dyDescent="0.25"/>
    <row r="190" ht="21.75" customHeight="1" x14ac:dyDescent="0.25"/>
    <row r="191" ht="21.75" customHeight="1" x14ac:dyDescent="0.25"/>
    <row r="192" ht="21.75" customHeight="1" x14ac:dyDescent="0.25"/>
    <row r="193" ht="21.75" customHeight="1" x14ac:dyDescent="0.25"/>
    <row r="194" ht="21.75" customHeight="1" x14ac:dyDescent="0.25"/>
    <row r="195" ht="21.75" customHeight="1" x14ac:dyDescent="0.25"/>
    <row r="196" ht="21.75" customHeight="1" x14ac:dyDescent="0.25"/>
    <row r="197" ht="21.75" customHeight="1" x14ac:dyDescent="0.25"/>
    <row r="198" ht="21.75" customHeight="1" x14ac:dyDescent="0.25"/>
    <row r="199" ht="21.75" customHeight="1" x14ac:dyDescent="0.25"/>
    <row r="200" ht="21.75" customHeight="1" x14ac:dyDescent="0.25"/>
    <row r="201" ht="21.75" customHeight="1" x14ac:dyDescent="0.25"/>
    <row r="202" ht="21.75" customHeight="1" x14ac:dyDescent="0.25"/>
    <row r="203" ht="21.75" customHeight="1" x14ac:dyDescent="0.25"/>
    <row r="204" ht="21.75" customHeight="1" x14ac:dyDescent="0.25"/>
    <row r="205" ht="21.75" customHeight="1" x14ac:dyDescent="0.25"/>
    <row r="206" ht="21.75" customHeight="1" x14ac:dyDescent="0.25"/>
    <row r="207" ht="21.75" customHeight="1" x14ac:dyDescent="0.25"/>
    <row r="208" ht="21.75" customHeight="1" x14ac:dyDescent="0.25"/>
    <row r="209" ht="21.75" customHeight="1" x14ac:dyDescent="0.25"/>
    <row r="210" ht="21.75" customHeight="1" x14ac:dyDescent="0.25"/>
    <row r="211" ht="21.75" customHeight="1" x14ac:dyDescent="0.25"/>
    <row r="212" ht="21.75" customHeight="1" x14ac:dyDescent="0.25"/>
    <row r="213" ht="21.75" customHeight="1" x14ac:dyDescent="0.25"/>
    <row r="214" ht="21.75" customHeight="1" x14ac:dyDescent="0.25"/>
    <row r="215" ht="21.75" customHeight="1" x14ac:dyDescent="0.25"/>
    <row r="216" ht="21.75" customHeight="1" x14ac:dyDescent="0.25"/>
    <row r="217" ht="21.75" customHeight="1" x14ac:dyDescent="0.25"/>
    <row r="218" ht="21.75" customHeight="1" x14ac:dyDescent="0.25"/>
    <row r="219" ht="21.75" customHeight="1" x14ac:dyDescent="0.25"/>
    <row r="220" ht="21.75" customHeight="1" x14ac:dyDescent="0.25"/>
    <row r="221" ht="21.75" customHeight="1" x14ac:dyDescent="0.25"/>
    <row r="222" ht="21.75" customHeight="1" x14ac:dyDescent="0.25"/>
    <row r="223" ht="21.75" customHeight="1" x14ac:dyDescent="0.25"/>
    <row r="224" ht="21.75" customHeight="1" x14ac:dyDescent="0.25"/>
    <row r="225" ht="21.75" customHeight="1" x14ac:dyDescent="0.25"/>
    <row r="226" ht="21.75" customHeight="1" x14ac:dyDescent="0.25"/>
    <row r="227" ht="21.75" customHeight="1" x14ac:dyDescent="0.25"/>
    <row r="228" ht="21.75" customHeight="1" x14ac:dyDescent="0.25"/>
    <row r="229" ht="21.75" customHeight="1" x14ac:dyDescent="0.25"/>
    <row r="230" ht="21.75" customHeight="1" x14ac:dyDescent="0.25"/>
    <row r="231" ht="21.75" customHeight="1" x14ac:dyDescent="0.25"/>
    <row r="232" ht="21.75" customHeight="1" x14ac:dyDescent="0.25"/>
    <row r="233" ht="21.75" customHeight="1" x14ac:dyDescent="0.25"/>
    <row r="234" ht="21.75" customHeight="1" x14ac:dyDescent="0.25"/>
    <row r="235" ht="21.75" customHeight="1" x14ac:dyDescent="0.25"/>
    <row r="236" ht="21.75" customHeight="1" x14ac:dyDescent="0.25"/>
    <row r="237" ht="21.75" customHeight="1" x14ac:dyDescent="0.25"/>
    <row r="238" ht="21.75" customHeight="1" x14ac:dyDescent="0.25"/>
    <row r="239" ht="21.75" customHeight="1" x14ac:dyDescent="0.25"/>
    <row r="240" ht="21.75" customHeight="1" x14ac:dyDescent="0.25"/>
    <row r="241" ht="21.75" customHeight="1" x14ac:dyDescent="0.25"/>
    <row r="242" ht="21.75" customHeight="1" x14ac:dyDescent="0.25"/>
    <row r="243" ht="21.75" customHeight="1" x14ac:dyDescent="0.25"/>
    <row r="244" ht="21.75" customHeight="1" x14ac:dyDescent="0.25"/>
    <row r="245" ht="21.75" customHeight="1" x14ac:dyDescent="0.25"/>
    <row r="246" ht="21.75" customHeight="1" x14ac:dyDescent="0.25"/>
    <row r="247" ht="21.75" customHeight="1" x14ac:dyDescent="0.25"/>
    <row r="248" ht="21.75" customHeight="1" x14ac:dyDescent="0.25"/>
    <row r="249" ht="21.75" customHeight="1" x14ac:dyDescent="0.25"/>
    <row r="250" ht="21.75" customHeight="1" x14ac:dyDescent="0.25"/>
    <row r="251" ht="21.75" customHeight="1" x14ac:dyDescent="0.25"/>
    <row r="252" ht="21.75" customHeight="1" x14ac:dyDescent="0.25"/>
    <row r="253" ht="21.75" customHeight="1" x14ac:dyDescent="0.25"/>
    <row r="254" ht="21.75" customHeight="1" x14ac:dyDescent="0.25"/>
    <row r="255" ht="21.75" customHeight="1" x14ac:dyDescent="0.25"/>
    <row r="256" ht="21.75" customHeight="1" x14ac:dyDescent="0.25"/>
    <row r="257" ht="21.75" customHeight="1" x14ac:dyDescent="0.25"/>
    <row r="258" ht="21.75" customHeight="1" x14ac:dyDescent="0.25"/>
    <row r="259" ht="21.75" customHeight="1" x14ac:dyDescent="0.25"/>
    <row r="260" ht="21.75" customHeight="1" x14ac:dyDescent="0.25"/>
    <row r="261" ht="21.75" customHeight="1" x14ac:dyDescent="0.25"/>
    <row r="262" ht="21.75" customHeight="1" x14ac:dyDescent="0.25"/>
    <row r="263" ht="21.75" customHeight="1" x14ac:dyDescent="0.25"/>
    <row r="264" ht="21.75" customHeight="1" x14ac:dyDescent="0.25"/>
    <row r="265" ht="21.75" customHeight="1" x14ac:dyDescent="0.25"/>
    <row r="266" ht="21.75" customHeight="1" x14ac:dyDescent="0.25"/>
    <row r="267" ht="21.75" customHeight="1" x14ac:dyDescent="0.25"/>
    <row r="268" ht="21.75" customHeight="1" x14ac:dyDescent="0.25"/>
    <row r="269" ht="21.75" customHeight="1" x14ac:dyDescent="0.25"/>
    <row r="270" ht="21.75" customHeight="1" x14ac:dyDescent="0.25"/>
    <row r="271" ht="21.75" customHeight="1" x14ac:dyDescent="0.25"/>
    <row r="272" ht="21.75" customHeight="1" x14ac:dyDescent="0.25"/>
    <row r="273" ht="21.75" customHeight="1" x14ac:dyDescent="0.25"/>
    <row r="274" ht="21.75" customHeight="1" x14ac:dyDescent="0.25"/>
    <row r="275" ht="21.75" customHeight="1" x14ac:dyDescent="0.25"/>
    <row r="276" ht="21.75" customHeight="1" x14ac:dyDescent="0.25"/>
    <row r="277" ht="21.75" customHeight="1" x14ac:dyDescent="0.25"/>
    <row r="278" ht="21.75" customHeight="1" x14ac:dyDescent="0.25"/>
    <row r="279" ht="21.75" customHeight="1" x14ac:dyDescent="0.25"/>
    <row r="280" ht="21.75" customHeight="1" x14ac:dyDescent="0.25"/>
    <row r="281" ht="21.75" customHeight="1" x14ac:dyDescent="0.25"/>
    <row r="282" ht="21.75" customHeight="1" x14ac:dyDescent="0.25"/>
    <row r="283" ht="21.75" customHeight="1" x14ac:dyDescent="0.25"/>
    <row r="284" ht="21.75" customHeight="1" x14ac:dyDescent="0.25"/>
    <row r="285" ht="21.75" customHeight="1" x14ac:dyDescent="0.25"/>
    <row r="286" ht="21.75" customHeight="1" x14ac:dyDescent="0.25"/>
    <row r="287" ht="21.75" customHeight="1" x14ac:dyDescent="0.25"/>
    <row r="288" ht="21.75" customHeight="1" x14ac:dyDescent="0.25"/>
    <row r="289" ht="21.75" customHeight="1" x14ac:dyDescent="0.25"/>
    <row r="290" ht="21.75" customHeight="1" x14ac:dyDescent="0.25"/>
    <row r="291" ht="21.75" customHeight="1" x14ac:dyDescent="0.25"/>
    <row r="292" ht="21.75" customHeight="1" x14ac:dyDescent="0.25"/>
    <row r="293" ht="21.75" customHeight="1" x14ac:dyDescent="0.25"/>
    <row r="294" ht="21.75" customHeight="1" x14ac:dyDescent="0.25"/>
    <row r="295" ht="21.75" customHeight="1" x14ac:dyDescent="0.25"/>
    <row r="296" ht="21.75" customHeight="1" x14ac:dyDescent="0.25"/>
    <row r="297" ht="21.75" customHeight="1" x14ac:dyDescent="0.25"/>
    <row r="298" ht="21.75" customHeight="1" x14ac:dyDescent="0.25"/>
    <row r="299" ht="21.75" customHeight="1" x14ac:dyDescent="0.25"/>
    <row r="300" ht="21.75" customHeight="1" x14ac:dyDescent="0.25"/>
    <row r="301" ht="21.75" customHeight="1" x14ac:dyDescent="0.25"/>
    <row r="302" ht="21.75" customHeight="1" x14ac:dyDescent="0.25"/>
    <row r="303" ht="21.75" customHeight="1" x14ac:dyDescent="0.25"/>
    <row r="304" ht="21.75" customHeight="1" x14ac:dyDescent="0.25"/>
    <row r="305" ht="21.75" customHeight="1" x14ac:dyDescent="0.25"/>
    <row r="306" ht="21.75" customHeight="1" x14ac:dyDescent="0.25"/>
    <row r="307" ht="21.75" customHeight="1" x14ac:dyDescent="0.25"/>
    <row r="308" ht="21.75" customHeight="1" x14ac:dyDescent="0.25"/>
    <row r="309" ht="21.75" customHeight="1" x14ac:dyDescent="0.25"/>
    <row r="310" ht="21.75" customHeight="1" x14ac:dyDescent="0.25"/>
    <row r="311" ht="21.75" customHeight="1" x14ac:dyDescent="0.25"/>
    <row r="312" ht="21.75" customHeight="1" x14ac:dyDescent="0.25"/>
    <row r="313" ht="21.75" customHeight="1" x14ac:dyDescent="0.25"/>
    <row r="314" ht="21.75" customHeight="1" x14ac:dyDescent="0.25"/>
    <row r="315" ht="21.75" customHeight="1" x14ac:dyDescent="0.25"/>
    <row r="316" ht="21.75" customHeight="1" x14ac:dyDescent="0.25"/>
    <row r="317" ht="21.75" customHeight="1" x14ac:dyDescent="0.25"/>
    <row r="318" ht="21.75" customHeight="1" x14ac:dyDescent="0.25"/>
    <row r="319" ht="21.75" customHeight="1" x14ac:dyDescent="0.25"/>
    <row r="320" ht="21.75" customHeight="1" x14ac:dyDescent="0.25"/>
    <row r="321" ht="21.75" customHeight="1" x14ac:dyDescent="0.25"/>
    <row r="322" ht="21.75" customHeight="1" x14ac:dyDescent="0.25"/>
    <row r="323" ht="21.75" customHeight="1" x14ac:dyDescent="0.25"/>
    <row r="324" ht="21.75" customHeight="1" x14ac:dyDescent="0.25"/>
    <row r="325" ht="21.75" customHeight="1" x14ac:dyDescent="0.25"/>
    <row r="326" ht="21.75" customHeight="1" x14ac:dyDescent="0.25"/>
    <row r="327" ht="21.75" customHeight="1" x14ac:dyDescent="0.25"/>
    <row r="328" ht="21.75" customHeight="1" x14ac:dyDescent="0.25"/>
    <row r="329" ht="21.75" customHeight="1" x14ac:dyDescent="0.25"/>
    <row r="330" ht="21.75" customHeight="1" x14ac:dyDescent="0.25"/>
    <row r="331" ht="21.75" customHeight="1" x14ac:dyDescent="0.25"/>
    <row r="332" ht="21.75" customHeight="1" x14ac:dyDescent="0.25"/>
    <row r="333" ht="21.75" customHeight="1" x14ac:dyDescent="0.25"/>
    <row r="334" ht="21.75" customHeight="1" x14ac:dyDescent="0.25"/>
    <row r="335" ht="21.75" customHeight="1" x14ac:dyDescent="0.25"/>
    <row r="336" ht="21.75" customHeight="1" x14ac:dyDescent="0.25"/>
    <row r="337" ht="21.75" customHeight="1" x14ac:dyDescent="0.25"/>
    <row r="338" ht="21.75" customHeight="1" x14ac:dyDescent="0.25"/>
    <row r="339" ht="21.75" customHeight="1" x14ac:dyDescent="0.25"/>
    <row r="340" ht="21.75" customHeight="1" x14ac:dyDescent="0.25"/>
    <row r="341" ht="21.75" customHeight="1" x14ac:dyDescent="0.25"/>
    <row r="342" ht="21.75" customHeight="1" x14ac:dyDescent="0.25"/>
    <row r="343" ht="21.75" customHeight="1" x14ac:dyDescent="0.25"/>
    <row r="344" ht="21.75" customHeight="1" x14ac:dyDescent="0.25"/>
    <row r="345" ht="21.75" customHeight="1" x14ac:dyDescent="0.25"/>
    <row r="346" ht="21.75" customHeight="1" x14ac:dyDescent="0.25"/>
    <row r="347" ht="21.75" customHeight="1" x14ac:dyDescent="0.25"/>
    <row r="348" ht="21.75" customHeight="1" x14ac:dyDescent="0.25"/>
    <row r="349" ht="21.75" customHeight="1" x14ac:dyDescent="0.25"/>
    <row r="350" ht="21.75" customHeight="1" x14ac:dyDescent="0.25"/>
    <row r="351" ht="21.75" customHeight="1" x14ac:dyDescent="0.25"/>
    <row r="352" ht="21.75" customHeight="1" x14ac:dyDescent="0.25"/>
    <row r="353" ht="21.75" customHeight="1" x14ac:dyDescent="0.25"/>
    <row r="354" ht="21.75" customHeight="1" x14ac:dyDescent="0.25"/>
    <row r="355" ht="21.75" customHeight="1" x14ac:dyDescent="0.25"/>
    <row r="356" ht="21.75" customHeight="1" x14ac:dyDescent="0.25"/>
    <row r="357" ht="21.75" customHeight="1" x14ac:dyDescent="0.25"/>
    <row r="358" ht="21.75" customHeight="1" x14ac:dyDescent="0.25"/>
    <row r="359" ht="21.75" customHeight="1" x14ac:dyDescent="0.25"/>
    <row r="360" ht="21.75" customHeight="1" x14ac:dyDescent="0.25"/>
    <row r="361" ht="21.75" customHeight="1" x14ac:dyDescent="0.25"/>
    <row r="362" ht="21.75" customHeight="1" x14ac:dyDescent="0.25"/>
    <row r="363" ht="21.75" customHeight="1" x14ac:dyDescent="0.25"/>
    <row r="364" ht="21.75" customHeight="1" x14ac:dyDescent="0.25"/>
    <row r="365" ht="21.75" customHeight="1" x14ac:dyDescent="0.25"/>
    <row r="366" ht="21.75" customHeight="1" x14ac:dyDescent="0.25"/>
    <row r="367" ht="21.75" customHeight="1" x14ac:dyDescent="0.25"/>
    <row r="368" ht="21.75" customHeight="1" x14ac:dyDescent="0.25"/>
    <row r="369" ht="21.75" customHeight="1" x14ac:dyDescent="0.25"/>
    <row r="370" ht="21.75" customHeight="1" x14ac:dyDescent="0.25"/>
    <row r="371" ht="21.75" customHeight="1" x14ac:dyDescent="0.25"/>
    <row r="372" ht="21.75" customHeight="1" x14ac:dyDescent="0.25"/>
    <row r="373" ht="21.75" customHeight="1" x14ac:dyDescent="0.25"/>
    <row r="374" ht="21.75" customHeight="1" x14ac:dyDescent="0.25"/>
    <row r="375" ht="21.75" customHeight="1" x14ac:dyDescent="0.25"/>
    <row r="376" ht="21.75" customHeight="1" x14ac:dyDescent="0.25"/>
    <row r="377" ht="21.75" customHeight="1" x14ac:dyDescent="0.25"/>
    <row r="378" ht="21.75" customHeight="1" x14ac:dyDescent="0.25"/>
    <row r="379" ht="21.75" customHeight="1" x14ac:dyDescent="0.25"/>
    <row r="380" ht="21.75" customHeight="1" x14ac:dyDescent="0.25"/>
    <row r="381" ht="21.75" customHeight="1" x14ac:dyDescent="0.25"/>
    <row r="382" ht="21.75" customHeight="1" x14ac:dyDescent="0.25"/>
    <row r="383" ht="21.75" customHeight="1" x14ac:dyDescent="0.25"/>
    <row r="384" ht="21.75" customHeight="1" x14ac:dyDescent="0.25"/>
    <row r="385" ht="21.75" customHeight="1" x14ac:dyDescent="0.25"/>
    <row r="386" ht="21.75" customHeight="1" x14ac:dyDescent="0.25"/>
    <row r="387" ht="21.75" customHeight="1" x14ac:dyDescent="0.25"/>
    <row r="388" ht="21.75" customHeight="1" x14ac:dyDescent="0.25"/>
    <row r="389" ht="21.75" customHeight="1" x14ac:dyDescent="0.25"/>
    <row r="390" ht="21.75" customHeight="1" x14ac:dyDescent="0.25"/>
    <row r="391" ht="21.75" customHeight="1" x14ac:dyDescent="0.25"/>
    <row r="392" ht="21.75" customHeight="1" x14ac:dyDescent="0.25"/>
    <row r="393" ht="21.75" customHeight="1" x14ac:dyDescent="0.25"/>
    <row r="394" ht="21.75" customHeight="1" x14ac:dyDescent="0.25"/>
    <row r="395" ht="21.75" customHeight="1" x14ac:dyDescent="0.25"/>
    <row r="396" ht="21.75" customHeight="1" x14ac:dyDescent="0.25"/>
    <row r="397" ht="21.75" customHeight="1" x14ac:dyDescent="0.25"/>
    <row r="398" ht="21.75" customHeight="1" x14ac:dyDescent="0.25"/>
    <row r="399" ht="21.75" customHeight="1" x14ac:dyDescent="0.25"/>
    <row r="400" ht="21.75" customHeight="1" x14ac:dyDescent="0.25"/>
    <row r="401" ht="21.75" customHeight="1" x14ac:dyDescent="0.25"/>
    <row r="402" ht="21.75" customHeight="1" x14ac:dyDescent="0.25"/>
    <row r="403" ht="21.75" customHeight="1" x14ac:dyDescent="0.25"/>
    <row r="404" ht="21.75" customHeight="1" x14ac:dyDescent="0.25"/>
    <row r="405" ht="21.75" customHeight="1" x14ac:dyDescent="0.25"/>
    <row r="406" ht="21.75" customHeight="1" x14ac:dyDescent="0.25"/>
    <row r="407" ht="21.75" customHeight="1" x14ac:dyDescent="0.25"/>
    <row r="408" ht="21.75" customHeight="1" x14ac:dyDescent="0.25"/>
    <row r="409" ht="21.75" customHeight="1" x14ac:dyDescent="0.25"/>
    <row r="410" ht="21.75" customHeight="1" x14ac:dyDescent="0.25"/>
    <row r="411" ht="21.75" customHeight="1" x14ac:dyDescent="0.25"/>
    <row r="412" ht="21.75" customHeight="1" x14ac:dyDescent="0.25"/>
    <row r="413" ht="21.75" customHeight="1" x14ac:dyDescent="0.25"/>
    <row r="414" ht="21.75" customHeight="1" x14ac:dyDescent="0.25"/>
    <row r="415" ht="21.75" customHeight="1" x14ac:dyDescent="0.25"/>
    <row r="416" ht="21.75" customHeight="1" x14ac:dyDescent="0.25"/>
    <row r="417" ht="21.75" customHeight="1" x14ac:dyDescent="0.25"/>
    <row r="418" ht="21.75" customHeight="1" x14ac:dyDescent="0.25"/>
    <row r="419" ht="21.75" customHeight="1" x14ac:dyDescent="0.25"/>
    <row r="420" ht="21.75" customHeight="1" x14ac:dyDescent="0.25"/>
    <row r="421" ht="21.75" customHeight="1" x14ac:dyDescent="0.25"/>
    <row r="422" ht="21.75" customHeight="1" x14ac:dyDescent="0.25"/>
    <row r="423" ht="21.75" customHeight="1" x14ac:dyDescent="0.25"/>
    <row r="424" ht="21.75" customHeight="1" x14ac:dyDescent="0.25"/>
    <row r="425" ht="21.75" customHeight="1" x14ac:dyDescent="0.25"/>
    <row r="426" ht="21.75" customHeight="1" x14ac:dyDescent="0.25"/>
    <row r="427" ht="21.75" customHeight="1" x14ac:dyDescent="0.25"/>
    <row r="428" ht="21.75" customHeight="1" x14ac:dyDescent="0.25"/>
    <row r="429" ht="21.75" customHeight="1" x14ac:dyDescent="0.25"/>
    <row r="430" ht="21.75" customHeight="1" x14ac:dyDescent="0.25"/>
    <row r="431" ht="21.75" customHeight="1" x14ac:dyDescent="0.25"/>
    <row r="432" ht="21.75" customHeight="1" x14ac:dyDescent="0.25"/>
    <row r="433" ht="21.75" customHeight="1" x14ac:dyDescent="0.25"/>
    <row r="434" ht="21.75" customHeight="1" x14ac:dyDescent="0.25"/>
    <row r="435" ht="21.75" customHeight="1" x14ac:dyDescent="0.25"/>
    <row r="436" ht="21.75" customHeight="1" x14ac:dyDescent="0.25"/>
    <row r="437" ht="21.75" customHeight="1" x14ac:dyDescent="0.25"/>
    <row r="438" ht="21.75" customHeight="1" x14ac:dyDescent="0.25"/>
    <row r="439" ht="21.75" customHeight="1" x14ac:dyDescent="0.25"/>
    <row r="440" ht="21.75" customHeight="1" x14ac:dyDescent="0.25"/>
    <row r="441" ht="21.75" customHeight="1" x14ac:dyDescent="0.25"/>
    <row r="442" ht="21.75" customHeight="1" x14ac:dyDescent="0.25"/>
    <row r="443" ht="21.75" customHeight="1" x14ac:dyDescent="0.25"/>
    <row r="444" ht="21.75" customHeight="1" x14ac:dyDescent="0.25"/>
    <row r="445" ht="21.75" customHeight="1" x14ac:dyDescent="0.25"/>
    <row r="446" ht="21.75" customHeight="1" x14ac:dyDescent="0.25"/>
    <row r="447" ht="21.75" customHeight="1" x14ac:dyDescent="0.25"/>
    <row r="448" ht="21.75" customHeight="1" x14ac:dyDescent="0.25"/>
    <row r="449" ht="21.75" customHeight="1" x14ac:dyDescent="0.25"/>
    <row r="450" ht="21.75" customHeight="1" x14ac:dyDescent="0.25"/>
    <row r="451" ht="21.75" customHeight="1" x14ac:dyDescent="0.25"/>
    <row r="452" ht="21.75" customHeight="1" x14ac:dyDescent="0.25"/>
    <row r="453" ht="21.75" customHeight="1" x14ac:dyDescent="0.25"/>
    <row r="454" ht="21.75" customHeight="1" x14ac:dyDescent="0.25"/>
    <row r="455" ht="21.75" customHeight="1" x14ac:dyDescent="0.25"/>
    <row r="456" ht="21.75" customHeight="1" x14ac:dyDescent="0.25"/>
    <row r="457" ht="21.75" customHeight="1" x14ac:dyDescent="0.25"/>
    <row r="458" ht="21.75" customHeight="1" x14ac:dyDescent="0.25"/>
    <row r="459" ht="21.75" customHeight="1" x14ac:dyDescent="0.25"/>
    <row r="460" ht="21.75" customHeight="1" x14ac:dyDescent="0.25"/>
    <row r="461" ht="21.75" customHeight="1" x14ac:dyDescent="0.25"/>
    <row r="462" ht="21.75" customHeight="1" x14ac:dyDescent="0.25"/>
    <row r="463" ht="21.75" customHeight="1" x14ac:dyDescent="0.25"/>
    <row r="464" ht="21.75" customHeight="1" x14ac:dyDescent="0.25"/>
    <row r="465" ht="21.75" customHeight="1" x14ac:dyDescent="0.25"/>
    <row r="466" ht="21.75" customHeight="1" x14ac:dyDescent="0.25"/>
    <row r="467" ht="21.75" customHeight="1" x14ac:dyDescent="0.25"/>
    <row r="468" ht="21.75" customHeight="1" x14ac:dyDescent="0.25"/>
    <row r="469" ht="21.75" customHeight="1" x14ac:dyDescent="0.25"/>
    <row r="470" ht="21.75" customHeight="1" x14ac:dyDescent="0.25"/>
    <row r="471" ht="21.75" customHeight="1" x14ac:dyDescent="0.25"/>
    <row r="472" ht="21.75" customHeight="1" x14ac:dyDescent="0.25"/>
    <row r="473" ht="21.75" customHeight="1" x14ac:dyDescent="0.25"/>
    <row r="474" ht="21.75" customHeight="1" x14ac:dyDescent="0.25"/>
    <row r="475" ht="21.75" customHeight="1" x14ac:dyDescent="0.25"/>
    <row r="476" ht="21.75" customHeight="1" x14ac:dyDescent="0.25"/>
    <row r="477" ht="21.75" customHeight="1" x14ac:dyDescent="0.25"/>
    <row r="478" ht="21.75" customHeight="1" x14ac:dyDescent="0.25"/>
    <row r="479" ht="21.75" customHeight="1" x14ac:dyDescent="0.25"/>
    <row r="480" ht="21.75" customHeight="1" x14ac:dyDescent="0.25"/>
    <row r="481" ht="21.75" customHeight="1" x14ac:dyDescent="0.25"/>
    <row r="482" ht="21.75" customHeight="1" x14ac:dyDescent="0.25"/>
    <row r="483" ht="21.75" customHeight="1" x14ac:dyDescent="0.25"/>
    <row r="484" ht="21.75" customHeight="1" x14ac:dyDescent="0.25"/>
    <row r="485" ht="21.75" customHeight="1" x14ac:dyDescent="0.25"/>
    <row r="486" ht="21.75" customHeight="1" x14ac:dyDescent="0.25"/>
    <row r="487" ht="21.75" customHeight="1" x14ac:dyDescent="0.25"/>
    <row r="488" ht="21.75" customHeight="1" x14ac:dyDescent="0.25"/>
    <row r="489" ht="21.75" customHeight="1" x14ac:dyDescent="0.25"/>
    <row r="490" ht="21.75" customHeight="1" x14ac:dyDescent="0.25"/>
    <row r="491" ht="21.75" customHeight="1" x14ac:dyDescent="0.25"/>
    <row r="492" ht="21.75" customHeight="1" x14ac:dyDescent="0.25"/>
    <row r="493" ht="21.75" customHeight="1" x14ac:dyDescent="0.25"/>
    <row r="494" ht="21.75" customHeight="1" x14ac:dyDescent="0.25"/>
    <row r="495" ht="21.75" customHeight="1" x14ac:dyDescent="0.25"/>
    <row r="496" ht="21.75" customHeight="1" x14ac:dyDescent="0.25"/>
    <row r="497" ht="21.75" customHeight="1" x14ac:dyDescent="0.25"/>
    <row r="498" ht="21.75" customHeight="1" x14ac:dyDescent="0.25"/>
    <row r="499" ht="21.75" customHeight="1" x14ac:dyDescent="0.25"/>
    <row r="500" ht="21.75" customHeight="1" x14ac:dyDescent="0.25"/>
    <row r="501" ht="21.75" customHeight="1" x14ac:dyDescent="0.25"/>
    <row r="502" ht="21.75" customHeight="1" x14ac:dyDescent="0.25"/>
    <row r="503" ht="21.75" customHeight="1" x14ac:dyDescent="0.25"/>
    <row r="504" ht="21.75" customHeight="1" x14ac:dyDescent="0.25"/>
    <row r="505" ht="21.75" customHeight="1" x14ac:dyDescent="0.25"/>
    <row r="506" ht="21.75" customHeight="1" x14ac:dyDescent="0.25"/>
    <row r="507" ht="21.75" customHeight="1" x14ac:dyDescent="0.25"/>
    <row r="508" ht="21.75" customHeight="1" x14ac:dyDescent="0.25"/>
    <row r="509" ht="21.75" customHeight="1" x14ac:dyDescent="0.25"/>
    <row r="510" ht="21.75" customHeight="1" x14ac:dyDescent="0.25"/>
    <row r="511" ht="21.75" customHeight="1" x14ac:dyDescent="0.25"/>
    <row r="512" ht="21.75" customHeight="1" x14ac:dyDescent="0.25"/>
    <row r="513" ht="21.75" customHeight="1" x14ac:dyDescent="0.25"/>
    <row r="514" ht="21.75" customHeight="1" x14ac:dyDescent="0.25"/>
    <row r="515" ht="21.75" customHeight="1" x14ac:dyDescent="0.25"/>
    <row r="516" ht="21.75" customHeight="1" x14ac:dyDescent="0.25"/>
    <row r="517" ht="21.75" customHeight="1" x14ac:dyDescent="0.25"/>
    <row r="518" ht="21.75" customHeight="1" x14ac:dyDescent="0.25"/>
    <row r="519" ht="21.75" customHeight="1" x14ac:dyDescent="0.25"/>
    <row r="520" ht="21.75" customHeight="1" x14ac:dyDescent="0.25"/>
    <row r="521" ht="21.75" customHeight="1" x14ac:dyDescent="0.25"/>
    <row r="522" ht="21.75" customHeight="1" x14ac:dyDescent="0.25"/>
    <row r="523" ht="21.75" customHeight="1" x14ac:dyDescent="0.25"/>
    <row r="524" ht="21.75" customHeight="1" x14ac:dyDescent="0.25"/>
    <row r="525" ht="21.75" customHeight="1" x14ac:dyDescent="0.25"/>
    <row r="526" ht="21.75" customHeight="1" x14ac:dyDescent="0.25"/>
    <row r="527" ht="21.75" customHeight="1" x14ac:dyDescent="0.25"/>
    <row r="528" ht="21.75" customHeight="1" x14ac:dyDescent="0.25"/>
    <row r="529" ht="21.75" customHeight="1" x14ac:dyDescent="0.25"/>
    <row r="530" ht="21.75" customHeight="1" x14ac:dyDescent="0.25"/>
    <row r="531" ht="21.75" customHeight="1" x14ac:dyDescent="0.25"/>
    <row r="532" ht="21.75" customHeight="1" x14ac:dyDescent="0.25"/>
    <row r="533" ht="21.75" customHeight="1" x14ac:dyDescent="0.25"/>
    <row r="534" ht="21.75" customHeight="1" x14ac:dyDescent="0.25"/>
    <row r="535" ht="21.75" customHeight="1" x14ac:dyDescent="0.25"/>
    <row r="536" ht="21.75" customHeight="1" x14ac:dyDescent="0.25"/>
    <row r="537" ht="21.75" customHeight="1" x14ac:dyDescent="0.25"/>
    <row r="538" ht="21.75" customHeight="1" x14ac:dyDescent="0.25"/>
    <row r="539" ht="21.75" customHeight="1" x14ac:dyDescent="0.25"/>
    <row r="540" ht="21.75" customHeight="1" x14ac:dyDescent="0.25"/>
    <row r="541" ht="21.75" customHeight="1" x14ac:dyDescent="0.25"/>
    <row r="542" ht="21.75" customHeight="1" x14ac:dyDescent="0.25"/>
    <row r="543" ht="21.75" customHeight="1" x14ac:dyDescent="0.25"/>
    <row r="544" ht="21.75" customHeight="1" x14ac:dyDescent="0.25"/>
    <row r="545" ht="21.75" customHeight="1" x14ac:dyDescent="0.25"/>
    <row r="546" ht="21.75" customHeight="1" x14ac:dyDescent="0.25"/>
    <row r="547" ht="21.75" customHeight="1" x14ac:dyDescent="0.25"/>
    <row r="548" ht="21.75" customHeight="1" x14ac:dyDescent="0.25"/>
    <row r="549" ht="21.75" customHeight="1" x14ac:dyDescent="0.25"/>
    <row r="550" ht="21.75" customHeight="1" x14ac:dyDescent="0.25"/>
    <row r="551" ht="21.75" customHeight="1" x14ac:dyDescent="0.25"/>
    <row r="552" ht="21.75" customHeight="1" x14ac:dyDescent="0.25"/>
    <row r="553" ht="21.75" customHeight="1" x14ac:dyDescent="0.25"/>
    <row r="554" ht="21.75" customHeight="1" x14ac:dyDescent="0.25"/>
    <row r="555" ht="21.75" customHeight="1" x14ac:dyDescent="0.25"/>
    <row r="556" ht="21.75" customHeight="1" x14ac:dyDescent="0.25"/>
    <row r="557" ht="21.75" customHeight="1" x14ac:dyDescent="0.25"/>
    <row r="558" ht="21.75" customHeight="1" x14ac:dyDescent="0.25"/>
    <row r="559" ht="21.75" customHeight="1" x14ac:dyDescent="0.25"/>
    <row r="560" ht="21.75" customHeight="1" x14ac:dyDescent="0.25"/>
    <row r="561" ht="21.75" customHeight="1" x14ac:dyDescent="0.25"/>
    <row r="562" ht="21.75" customHeight="1" x14ac:dyDescent="0.25"/>
    <row r="563" ht="21.75" customHeight="1" x14ac:dyDescent="0.25"/>
    <row r="564" ht="21.75" customHeight="1" x14ac:dyDescent="0.25"/>
    <row r="565" ht="21.75" customHeight="1" x14ac:dyDescent="0.25"/>
    <row r="566" ht="21.75" customHeight="1" x14ac:dyDescent="0.25"/>
    <row r="567" ht="21.75" customHeight="1" x14ac:dyDescent="0.25"/>
    <row r="568" ht="21.75" customHeight="1" x14ac:dyDescent="0.25"/>
    <row r="569" ht="21.75" customHeight="1" x14ac:dyDescent="0.25"/>
    <row r="570" ht="21.75" customHeight="1" x14ac:dyDescent="0.25"/>
    <row r="571" ht="21.75" customHeight="1" x14ac:dyDescent="0.25"/>
    <row r="572" ht="21.75" customHeight="1" x14ac:dyDescent="0.25"/>
    <row r="573" ht="21.75" customHeight="1" x14ac:dyDescent="0.25"/>
    <row r="574" ht="21.75" customHeight="1" x14ac:dyDescent="0.25"/>
    <row r="575" ht="21.75" customHeight="1" x14ac:dyDescent="0.25"/>
    <row r="576" ht="21.75" customHeight="1" x14ac:dyDescent="0.25"/>
    <row r="577" ht="21.75" customHeight="1" x14ac:dyDescent="0.25"/>
    <row r="578" ht="21.75" customHeight="1" x14ac:dyDescent="0.25"/>
    <row r="579" ht="21.75" customHeight="1" x14ac:dyDescent="0.25"/>
    <row r="580" ht="21.75" customHeight="1" x14ac:dyDescent="0.25"/>
    <row r="581" ht="21.75" customHeight="1" x14ac:dyDescent="0.25"/>
    <row r="582" ht="21.75" customHeight="1" x14ac:dyDescent="0.25"/>
    <row r="583" ht="21.75" customHeight="1" x14ac:dyDescent="0.25"/>
    <row r="584" ht="21.75" customHeight="1" x14ac:dyDescent="0.25"/>
    <row r="585" ht="21.75" customHeight="1" x14ac:dyDescent="0.25"/>
    <row r="586" ht="21.75" customHeight="1" x14ac:dyDescent="0.25"/>
    <row r="587" ht="21.75" customHeight="1" x14ac:dyDescent="0.25"/>
    <row r="588" ht="21.75" customHeight="1" x14ac:dyDescent="0.25"/>
    <row r="589" ht="21.75" customHeight="1" x14ac:dyDescent="0.25"/>
    <row r="590" ht="21.75" customHeight="1" x14ac:dyDescent="0.25"/>
    <row r="591" ht="21.75" customHeight="1" x14ac:dyDescent="0.25"/>
    <row r="592" ht="21.75" customHeight="1" x14ac:dyDescent="0.25"/>
    <row r="593" ht="21.75" customHeight="1" x14ac:dyDescent="0.25"/>
    <row r="594" ht="21.75" customHeight="1" x14ac:dyDescent="0.25"/>
    <row r="595" ht="21.75" customHeight="1" x14ac:dyDescent="0.25"/>
    <row r="596" ht="21.75" customHeight="1" x14ac:dyDescent="0.25"/>
    <row r="597" ht="21.75" customHeight="1" x14ac:dyDescent="0.25"/>
    <row r="598" ht="21.75" customHeight="1" x14ac:dyDescent="0.25"/>
    <row r="599" ht="21.75" customHeight="1" x14ac:dyDescent="0.25"/>
    <row r="600" ht="21.75" customHeight="1" x14ac:dyDescent="0.25"/>
    <row r="601" ht="21.75" customHeight="1" x14ac:dyDescent="0.25"/>
    <row r="602" ht="21.75" customHeight="1" x14ac:dyDescent="0.25"/>
    <row r="603" ht="21.75" customHeight="1" x14ac:dyDescent="0.25"/>
    <row r="604" ht="21.75" customHeight="1" x14ac:dyDescent="0.25"/>
    <row r="605" ht="21.75" customHeight="1" x14ac:dyDescent="0.25"/>
    <row r="606" ht="21.75" customHeight="1" x14ac:dyDescent="0.25"/>
    <row r="607" ht="21.75" customHeight="1" x14ac:dyDescent="0.25"/>
    <row r="608" ht="21.75" customHeight="1" x14ac:dyDescent="0.25"/>
    <row r="609" ht="21.75" customHeight="1" x14ac:dyDescent="0.25"/>
    <row r="610" ht="21.75" customHeight="1" x14ac:dyDescent="0.25"/>
    <row r="611" ht="21.75" customHeight="1" x14ac:dyDescent="0.25"/>
    <row r="612" ht="21.75" customHeight="1" x14ac:dyDescent="0.25"/>
    <row r="613" ht="21.75" customHeight="1" x14ac:dyDescent="0.25"/>
    <row r="614" ht="21.75" customHeight="1" x14ac:dyDescent="0.25"/>
    <row r="615" ht="21.75" customHeight="1" x14ac:dyDescent="0.25"/>
    <row r="616" ht="21.75" customHeight="1" x14ac:dyDescent="0.25"/>
    <row r="617" ht="21.75" customHeight="1" x14ac:dyDescent="0.25"/>
    <row r="618" ht="21.75" customHeight="1" x14ac:dyDescent="0.25"/>
    <row r="619" ht="21.75" customHeight="1" x14ac:dyDescent="0.25"/>
    <row r="620" ht="21.75" customHeight="1" x14ac:dyDescent="0.25"/>
    <row r="621" ht="21.75" customHeight="1" x14ac:dyDescent="0.25"/>
    <row r="622" ht="21.75" customHeight="1" x14ac:dyDescent="0.25"/>
    <row r="623" ht="21.75" customHeight="1" x14ac:dyDescent="0.25"/>
    <row r="624" ht="21.75" customHeight="1" x14ac:dyDescent="0.25"/>
    <row r="625" ht="21.75" customHeight="1" x14ac:dyDescent="0.25"/>
    <row r="626" ht="21.75" customHeight="1" x14ac:dyDescent="0.25"/>
    <row r="627" ht="21.75" customHeight="1" x14ac:dyDescent="0.25"/>
    <row r="628" ht="21.75" customHeight="1" x14ac:dyDescent="0.25"/>
    <row r="629" ht="21.75" customHeight="1" x14ac:dyDescent="0.25"/>
    <row r="630" ht="21.75" customHeight="1" x14ac:dyDescent="0.25"/>
    <row r="631" ht="21.75" customHeight="1" x14ac:dyDescent="0.25"/>
    <row r="632" ht="21.75" customHeight="1" x14ac:dyDescent="0.25"/>
    <row r="633" ht="21.75" customHeight="1" x14ac:dyDescent="0.25"/>
    <row r="634" ht="21.75" customHeight="1" x14ac:dyDescent="0.25"/>
    <row r="635" ht="21.75" customHeight="1" x14ac:dyDescent="0.25"/>
    <row r="636" ht="21.75" customHeight="1" x14ac:dyDescent="0.25"/>
    <row r="637" ht="21.75" customHeight="1" x14ac:dyDescent="0.25"/>
    <row r="638" ht="21.75" customHeight="1" x14ac:dyDescent="0.25"/>
    <row r="639" ht="21.75" customHeight="1" x14ac:dyDescent="0.25"/>
    <row r="640" ht="21.75" customHeight="1" x14ac:dyDescent="0.25"/>
    <row r="641" ht="21.75" customHeight="1" x14ac:dyDescent="0.25"/>
    <row r="642" ht="21.75" customHeight="1" x14ac:dyDescent="0.25"/>
    <row r="643" ht="21.75" customHeight="1" x14ac:dyDescent="0.25"/>
    <row r="644" ht="21.75" customHeight="1" x14ac:dyDescent="0.25"/>
    <row r="645" ht="21.75" customHeight="1" x14ac:dyDescent="0.25"/>
    <row r="646" ht="21.75" customHeight="1" x14ac:dyDescent="0.25"/>
    <row r="647" ht="21.75" customHeight="1" x14ac:dyDescent="0.25"/>
    <row r="648" ht="21.75" customHeight="1" x14ac:dyDescent="0.25"/>
    <row r="649" ht="21.75" customHeight="1" x14ac:dyDescent="0.25"/>
    <row r="650" ht="21.75" customHeight="1" x14ac:dyDescent="0.25"/>
    <row r="651" ht="21.75" customHeight="1" x14ac:dyDescent="0.25"/>
    <row r="652" ht="21.75" customHeight="1" x14ac:dyDescent="0.25"/>
    <row r="653" ht="21.75" customHeight="1" x14ac:dyDescent="0.25"/>
    <row r="654" ht="21.75" customHeight="1" x14ac:dyDescent="0.25"/>
    <row r="655" ht="21.75" customHeight="1" x14ac:dyDescent="0.25"/>
    <row r="656" ht="21.75" customHeight="1" x14ac:dyDescent="0.25"/>
    <row r="657" ht="21.75" customHeight="1" x14ac:dyDescent="0.25"/>
    <row r="658" ht="21.75" customHeight="1" x14ac:dyDescent="0.25"/>
    <row r="659" ht="21.75" customHeight="1" x14ac:dyDescent="0.25"/>
    <row r="660" ht="21.75" customHeight="1" x14ac:dyDescent="0.25"/>
    <row r="661" ht="21.75" customHeight="1" x14ac:dyDescent="0.25"/>
    <row r="662" ht="21.75" customHeight="1" x14ac:dyDescent="0.25"/>
    <row r="663" ht="21.75" customHeight="1" x14ac:dyDescent="0.25"/>
    <row r="664" ht="21.75" customHeight="1" x14ac:dyDescent="0.25"/>
    <row r="665" ht="21.75" customHeight="1" x14ac:dyDescent="0.25"/>
    <row r="666" ht="21.75" customHeight="1" x14ac:dyDescent="0.25"/>
    <row r="667" ht="21.75" customHeight="1" x14ac:dyDescent="0.25"/>
    <row r="668" ht="21.75" customHeight="1" x14ac:dyDescent="0.25"/>
    <row r="669" ht="21.75" customHeight="1" x14ac:dyDescent="0.25"/>
    <row r="670" ht="21.75" customHeight="1" x14ac:dyDescent="0.25"/>
    <row r="671" ht="21.75" customHeight="1" x14ac:dyDescent="0.25"/>
    <row r="672" ht="21.75" customHeight="1" x14ac:dyDescent="0.25"/>
    <row r="673" ht="21.75" customHeight="1" x14ac:dyDescent="0.25"/>
    <row r="674" ht="21.75" customHeight="1" x14ac:dyDescent="0.25"/>
    <row r="675" ht="21.75" customHeight="1" x14ac:dyDescent="0.25"/>
    <row r="676" ht="21.75" customHeight="1" x14ac:dyDescent="0.25"/>
    <row r="677" ht="21.75" customHeight="1" x14ac:dyDescent="0.25"/>
    <row r="678" ht="21.75" customHeight="1" x14ac:dyDescent="0.25"/>
    <row r="679" ht="21.75" customHeight="1" x14ac:dyDescent="0.25"/>
    <row r="680" ht="21.75" customHeight="1" x14ac:dyDescent="0.25"/>
    <row r="681" ht="21.75" customHeight="1" x14ac:dyDescent="0.25"/>
    <row r="682" ht="21.75" customHeight="1" x14ac:dyDescent="0.25"/>
    <row r="683" ht="21.75" customHeight="1" x14ac:dyDescent="0.25"/>
    <row r="684" ht="21.75" customHeight="1" x14ac:dyDescent="0.25"/>
    <row r="685" ht="21.75" customHeight="1" x14ac:dyDescent="0.25"/>
    <row r="686" ht="21.75" customHeight="1" x14ac:dyDescent="0.25"/>
    <row r="687" ht="21.75" customHeight="1" x14ac:dyDescent="0.25"/>
    <row r="688" ht="21.75" customHeight="1" x14ac:dyDescent="0.25"/>
    <row r="689" ht="21.75" customHeight="1" x14ac:dyDescent="0.25"/>
    <row r="690" ht="21.75" customHeight="1" x14ac:dyDescent="0.25"/>
    <row r="691" ht="21.75" customHeight="1" x14ac:dyDescent="0.25"/>
    <row r="692" ht="21.75" customHeight="1" x14ac:dyDescent="0.25"/>
    <row r="693" ht="21.75" customHeight="1" x14ac:dyDescent="0.25"/>
    <row r="694" ht="21.75" customHeight="1" x14ac:dyDescent="0.25"/>
    <row r="695" ht="21.75" customHeight="1" x14ac:dyDescent="0.25"/>
    <row r="696" ht="21.75" customHeight="1" x14ac:dyDescent="0.25"/>
    <row r="697" ht="21.75" customHeight="1" x14ac:dyDescent="0.25"/>
    <row r="698" ht="21.75" customHeight="1" x14ac:dyDescent="0.25"/>
    <row r="699" ht="21.75" customHeight="1" x14ac:dyDescent="0.25"/>
    <row r="700" ht="21.75" customHeight="1" x14ac:dyDescent="0.25"/>
    <row r="701" ht="21.75" customHeight="1" x14ac:dyDescent="0.25"/>
    <row r="702" ht="21.75" customHeight="1" x14ac:dyDescent="0.25"/>
    <row r="703" ht="21.75" customHeight="1" x14ac:dyDescent="0.25"/>
    <row r="704" ht="21.75" customHeight="1" x14ac:dyDescent="0.25"/>
    <row r="705" ht="21.75" customHeight="1" x14ac:dyDescent="0.25"/>
    <row r="706" ht="21.75" customHeight="1" x14ac:dyDescent="0.25"/>
    <row r="707" ht="21.75" customHeight="1" x14ac:dyDescent="0.25"/>
    <row r="708" ht="21.75" customHeight="1" x14ac:dyDescent="0.25"/>
    <row r="709" ht="21.75" customHeight="1" x14ac:dyDescent="0.25"/>
    <row r="710" ht="21.75" customHeight="1" x14ac:dyDescent="0.25"/>
    <row r="711" ht="21.75" customHeight="1" x14ac:dyDescent="0.25"/>
    <row r="712" ht="21.75" customHeight="1" x14ac:dyDescent="0.25"/>
    <row r="713" ht="21.75" customHeight="1" x14ac:dyDescent="0.25"/>
    <row r="714" ht="21.75" customHeight="1" x14ac:dyDescent="0.25"/>
    <row r="715" ht="21.75" customHeight="1" x14ac:dyDescent="0.25"/>
    <row r="716" ht="21.75" customHeight="1" x14ac:dyDescent="0.25"/>
    <row r="717" ht="21.75" customHeight="1" x14ac:dyDescent="0.25"/>
    <row r="718" ht="21.75" customHeight="1" x14ac:dyDescent="0.25"/>
    <row r="719" ht="21.75" customHeight="1" x14ac:dyDescent="0.25"/>
    <row r="720" ht="21.75" customHeight="1" x14ac:dyDescent="0.25"/>
    <row r="721" ht="21.75" customHeight="1" x14ac:dyDescent="0.25"/>
    <row r="722" ht="21.75" customHeight="1" x14ac:dyDescent="0.25"/>
    <row r="723" ht="21.75" customHeight="1" x14ac:dyDescent="0.25"/>
    <row r="724" ht="21.75" customHeight="1" x14ac:dyDescent="0.25"/>
    <row r="725" ht="21.75" customHeight="1" x14ac:dyDescent="0.25"/>
    <row r="726" ht="21.75" customHeight="1" x14ac:dyDescent="0.25"/>
    <row r="727" ht="21.75" customHeight="1" x14ac:dyDescent="0.25"/>
    <row r="728" ht="21.75" customHeight="1" x14ac:dyDescent="0.25"/>
    <row r="729" ht="21.75" customHeight="1" x14ac:dyDescent="0.25"/>
    <row r="730" ht="21.75" customHeight="1" x14ac:dyDescent="0.25"/>
    <row r="731" ht="21.75" customHeight="1" x14ac:dyDescent="0.25"/>
    <row r="732" ht="21.75" customHeight="1" x14ac:dyDescent="0.25"/>
    <row r="733" ht="21.75" customHeight="1" x14ac:dyDescent="0.25"/>
    <row r="734" ht="21.75" customHeight="1" x14ac:dyDescent="0.25"/>
    <row r="735" ht="21.75" customHeight="1" x14ac:dyDescent="0.25"/>
    <row r="736" ht="21.75" customHeight="1" x14ac:dyDescent="0.25"/>
    <row r="737" ht="21.75" customHeight="1" x14ac:dyDescent="0.25"/>
    <row r="738" ht="21.75" customHeight="1" x14ac:dyDescent="0.25"/>
    <row r="739" ht="21.75" customHeight="1" x14ac:dyDescent="0.25"/>
    <row r="740" ht="21.75" customHeight="1" x14ac:dyDescent="0.25"/>
    <row r="741" ht="21.75" customHeight="1" x14ac:dyDescent="0.25"/>
    <row r="742" ht="21.75" customHeight="1" x14ac:dyDescent="0.25"/>
    <row r="743" ht="21.75" customHeight="1" x14ac:dyDescent="0.25"/>
    <row r="744" ht="21.75" customHeight="1" x14ac:dyDescent="0.25"/>
    <row r="745" ht="21.75" customHeight="1" x14ac:dyDescent="0.25"/>
    <row r="746" ht="21.75" customHeight="1" x14ac:dyDescent="0.25"/>
    <row r="747" ht="21.75" customHeight="1" x14ac:dyDescent="0.25"/>
    <row r="748" ht="21.75" customHeight="1" x14ac:dyDescent="0.25"/>
    <row r="749" ht="21.75" customHeight="1" x14ac:dyDescent="0.25"/>
    <row r="750" ht="21.75" customHeight="1" x14ac:dyDescent="0.25"/>
    <row r="751" ht="21.75" customHeight="1" x14ac:dyDescent="0.25"/>
    <row r="752" ht="21.75" customHeight="1" x14ac:dyDescent="0.25"/>
    <row r="753" ht="21.75" customHeight="1" x14ac:dyDescent="0.25"/>
    <row r="754" ht="21.75" customHeight="1" x14ac:dyDescent="0.25"/>
    <row r="755" ht="21.75" customHeight="1" x14ac:dyDescent="0.25"/>
    <row r="756" ht="21.75" customHeight="1" x14ac:dyDescent="0.25"/>
    <row r="757" ht="21.75" customHeight="1" x14ac:dyDescent="0.25"/>
    <row r="758" ht="21.75" customHeight="1" x14ac:dyDescent="0.25"/>
    <row r="759" ht="21.75" customHeight="1" x14ac:dyDescent="0.25"/>
    <row r="760" ht="21.75" customHeight="1" x14ac:dyDescent="0.25"/>
    <row r="761" ht="21.75" customHeight="1" x14ac:dyDescent="0.25"/>
    <row r="762" ht="21.75" customHeight="1" x14ac:dyDescent="0.25"/>
    <row r="763" ht="21.75" customHeight="1" x14ac:dyDescent="0.25"/>
    <row r="764" ht="21.75" customHeight="1" x14ac:dyDescent="0.25"/>
    <row r="765" ht="21.75" customHeight="1" x14ac:dyDescent="0.25"/>
    <row r="766" ht="21.75" customHeight="1" x14ac:dyDescent="0.25"/>
    <row r="767" ht="21.75" customHeight="1" x14ac:dyDescent="0.25"/>
    <row r="768" ht="21.75" customHeight="1" x14ac:dyDescent="0.25"/>
    <row r="769" ht="21.75" customHeight="1" x14ac:dyDescent="0.25"/>
    <row r="770" ht="21.75" customHeight="1" x14ac:dyDescent="0.25"/>
    <row r="771" ht="21.75" customHeight="1" x14ac:dyDescent="0.25"/>
    <row r="772" ht="21.75" customHeight="1" x14ac:dyDescent="0.25"/>
    <row r="773" ht="21.75" customHeight="1" x14ac:dyDescent="0.25"/>
    <row r="774" ht="21.75" customHeight="1" x14ac:dyDescent="0.25"/>
    <row r="775" ht="21.75" customHeight="1" x14ac:dyDescent="0.25"/>
    <row r="776" ht="21.75" customHeight="1" x14ac:dyDescent="0.25"/>
    <row r="777" ht="21.75" customHeight="1" x14ac:dyDescent="0.25"/>
    <row r="778" ht="21.75" customHeight="1" x14ac:dyDescent="0.25"/>
    <row r="779" ht="21.75" customHeight="1" x14ac:dyDescent="0.25"/>
    <row r="780" ht="21.75" customHeight="1" x14ac:dyDescent="0.25"/>
    <row r="781" ht="21.75" customHeight="1" x14ac:dyDescent="0.25"/>
    <row r="782" ht="21.75" customHeight="1" x14ac:dyDescent="0.25"/>
    <row r="783" ht="21.75" customHeight="1" x14ac:dyDescent="0.25"/>
    <row r="784" ht="21.75" customHeight="1" x14ac:dyDescent="0.25"/>
    <row r="785" ht="21.75" customHeight="1" x14ac:dyDescent="0.25"/>
    <row r="786" ht="21.75" customHeight="1" x14ac:dyDescent="0.25"/>
    <row r="787" ht="21.75" customHeight="1" x14ac:dyDescent="0.25"/>
    <row r="788" ht="21.75" customHeight="1" x14ac:dyDescent="0.25"/>
    <row r="789" ht="21.75" customHeight="1" x14ac:dyDescent="0.25"/>
    <row r="790" ht="21.75" customHeight="1" x14ac:dyDescent="0.25"/>
    <row r="791" ht="21.75" customHeight="1" x14ac:dyDescent="0.25"/>
    <row r="792" ht="21.75" customHeight="1" x14ac:dyDescent="0.25"/>
    <row r="793" ht="21.75" customHeight="1" x14ac:dyDescent="0.25"/>
    <row r="794" ht="21.75" customHeight="1" x14ac:dyDescent="0.25"/>
    <row r="795" ht="21.75" customHeight="1" x14ac:dyDescent="0.25"/>
    <row r="796" ht="21.75" customHeight="1" x14ac:dyDescent="0.25"/>
    <row r="797" ht="21.75" customHeight="1" x14ac:dyDescent="0.25"/>
    <row r="798" ht="21.75" customHeight="1" x14ac:dyDescent="0.25"/>
    <row r="799" ht="21.75" customHeight="1" x14ac:dyDescent="0.25"/>
    <row r="800" ht="21.75" customHeight="1" x14ac:dyDescent="0.25"/>
    <row r="801" ht="21.75" customHeight="1" x14ac:dyDescent="0.25"/>
    <row r="802" ht="21.75" customHeight="1" x14ac:dyDescent="0.25"/>
    <row r="803" ht="21.75" customHeight="1" x14ac:dyDescent="0.25"/>
    <row r="804" ht="21.75" customHeight="1" x14ac:dyDescent="0.25"/>
    <row r="805" ht="21.75" customHeight="1" x14ac:dyDescent="0.25"/>
    <row r="806" ht="21.75" customHeight="1" x14ac:dyDescent="0.25"/>
    <row r="807" ht="21.75" customHeight="1" x14ac:dyDescent="0.25"/>
    <row r="808" ht="21.75" customHeight="1" x14ac:dyDescent="0.25"/>
    <row r="809" ht="21.75" customHeight="1" x14ac:dyDescent="0.25"/>
    <row r="810" ht="21.75" customHeight="1" x14ac:dyDescent="0.25"/>
    <row r="811" ht="21.75" customHeight="1" x14ac:dyDescent="0.25"/>
    <row r="812" ht="21.75" customHeight="1" x14ac:dyDescent="0.25"/>
    <row r="813" ht="21.75" customHeight="1" x14ac:dyDescent="0.25"/>
    <row r="814" ht="21.75" customHeight="1" x14ac:dyDescent="0.25"/>
    <row r="815" ht="21.75" customHeight="1" x14ac:dyDescent="0.25"/>
    <row r="816" ht="21.75" customHeight="1" x14ac:dyDescent="0.25"/>
    <row r="817" ht="21.75" customHeight="1" x14ac:dyDescent="0.25"/>
    <row r="818" ht="21.75" customHeight="1" x14ac:dyDescent="0.25"/>
    <row r="819" ht="21.75" customHeight="1" x14ac:dyDescent="0.25"/>
    <row r="820" ht="21.75" customHeight="1" x14ac:dyDescent="0.25"/>
    <row r="821" ht="21.75" customHeight="1" x14ac:dyDescent="0.25"/>
    <row r="822" ht="21.75" customHeight="1" x14ac:dyDescent="0.25"/>
    <row r="823" ht="21.75" customHeight="1" x14ac:dyDescent="0.25"/>
    <row r="824" ht="21.75" customHeight="1" x14ac:dyDescent="0.25"/>
    <row r="825" ht="21.75" customHeight="1" x14ac:dyDescent="0.25"/>
    <row r="826" ht="21.75" customHeight="1" x14ac:dyDescent="0.25"/>
    <row r="827" ht="21.75" customHeight="1" x14ac:dyDescent="0.25"/>
    <row r="828" ht="21.75" customHeight="1" x14ac:dyDescent="0.25"/>
    <row r="829" ht="21.75" customHeight="1" x14ac:dyDescent="0.25"/>
    <row r="830" ht="21.75" customHeight="1" x14ac:dyDescent="0.25"/>
    <row r="831" ht="21.75" customHeight="1" x14ac:dyDescent="0.25"/>
    <row r="832" ht="21.75" customHeight="1" x14ac:dyDescent="0.25"/>
    <row r="833" ht="21.75" customHeight="1" x14ac:dyDescent="0.25"/>
    <row r="834" ht="21.75" customHeight="1" x14ac:dyDescent="0.25"/>
    <row r="835" ht="21.75" customHeight="1" x14ac:dyDescent="0.25"/>
    <row r="836" ht="21.75" customHeight="1" x14ac:dyDescent="0.25"/>
    <row r="837" ht="21.75" customHeight="1" x14ac:dyDescent="0.25"/>
    <row r="838" ht="21.75" customHeight="1" x14ac:dyDescent="0.25"/>
    <row r="839" ht="21.75" customHeight="1" x14ac:dyDescent="0.25"/>
    <row r="840" ht="21.75" customHeight="1" x14ac:dyDescent="0.25"/>
    <row r="841" ht="21.75" customHeight="1" x14ac:dyDescent="0.25"/>
    <row r="842" ht="21.75" customHeight="1" x14ac:dyDescent="0.25"/>
    <row r="843" ht="21.75" customHeight="1" x14ac:dyDescent="0.25"/>
    <row r="844" ht="21.75" customHeight="1" x14ac:dyDescent="0.25"/>
    <row r="845" ht="21.75" customHeight="1" x14ac:dyDescent="0.25"/>
    <row r="846" ht="21.75" customHeight="1" x14ac:dyDescent="0.25"/>
    <row r="847" ht="21.75" customHeight="1" x14ac:dyDescent="0.25"/>
    <row r="848" ht="21.75" customHeight="1" x14ac:dyDescent="0.25"/>
    <row r="849" ht="21.75" customHeight="1" x14ac:dyDescent="0.25"/>
    <row r="850" ht="21.75" customHeight="1" x14ac:dyDescent="0.25"/>
    <row r="851" ht="21.75" customHeight="1" x14ac:dyDescent="0.25"/>
    <row r="852" ht="21.75" customHeight="1" x14ac:dyDescent="0.25"/>
    <row r="853" ht="21.75" customHeight="1" x14ac:dyDescent="0.25"/>
    <row r="854" ht="21.75" customHeight="1" x14ac:dyDescent="0.25"/>
    <row r="855" ht="21.75" customHeight="1" x14ac:dyDescent="0.25"/>
    <row r="856" ht="21.75" customHeight="1" x14ac:dyDescent="0.25"/>
    <row r="857" ht="21.75" customHeight="1" x14ac:dyDescent="0.25"/>
    <row r="858" ht="21.75" customHeight="1" x14ac:dyDescent="0.25"/>
    <row r="859" ht="21.75" customHeight="1" x14ac:dyDescent="0.25"/>
    <row r="860" ht="21.75" customHeight="1" x14ac:dyDescent="0.25"/>
    <row r="861" ht="21.75" customHeight="1" x14ac:dyDescent="0.25"/>
    <row r="862" ht="21.75" customHeight="1" x14ac:dyDescent="0.25"/>
    <row r="863" ht="21.75" customHeight="1" x14ac:dyDescent="0.25"/>
    <row r="864" ht="21.75" customHeight="1" x14ac:dyDescent="0.25"/>
    <row r="865" ht="21.75" customHeight="1" x14ac:dyDescent="0.25"/>
    <row r="866" ht="21.75" customHeight="1" x14ac:dyDescent="0.25"/>
    <row r="867" ht="21.75" customHeight="1" x14ac:dyDescent="0.25"/>
    <row r="868" ht="21.75" customHeight="1" x14ac:dyDescent="0.25"/>
    <row r="869" ht="21.75" customHeight="1" x14ac:dyDescent="0.25"/>
    <row r="870" ht="21.75" customHeight="1" x14ac:dyDescent="0.25"/>
    <row r="871" ht="21.75" customHeight="1" x14ac:dyDescent="0.25"/>
    <row r="872" ht="21.75" customHeight="1" x14ac:dyDescent="0.25"/>
    <row r="873" ht="21.75" customHeight="1" x14ac:dyDescent="0.25"/>
    <row r="874" ht="21.75" customHeight="1" x14ac:dyDescent="0.25"/>
    <row r="875" ht="21.75" customHeight="1" x14ac:dyDescent="0.25"/>
    <row r="876" ht="21.75" customHeight="1" x14ac:dyDescent="0.25"/>
    <row r="877" ht="21.75" customHeight="1" x14ac:dyDescent="0.25"/>
    <row r="878" ht="21.75" customHeight="1" x14ac:dyDescent="0.25"/>
    <row r="879" ht="21.75" customHeight="1" x14ac:dyDescent="0.25"/>
    <row r="880" ht="21.75" customHeight="1" x14ac:dyDescent="0.25"/>
    <row r="881" ht="21.75" customHeight="1" x14ac:dyDescent="0.25"/>
    <row r="882" ht="21.75" customHeight="1" x14ac:dyDescent="0.25"/>
    <row r="883" ht="21.75" customHeight="1" x14ac:dyDescent="0.25"/>
    <row r="884" ht="21.75" customHeight="1" x14ac:dyDescent="0.25"/>
    <row r="885" ht="21.75" customHeight="1" x14ac:dyDescent="0.25"/>
    <row r="886" ht="21.75" customHeight="1" x14ac:dyDescent="0.25"/>
    <row r="887" ht="21.75" customHeight="1" x14ac:dyDescent="0.25"/>
    <row r="888" ht="21.75" customHeight="1" x14ac:dyDescent="0.25"/>
    <row r="889" ht="21.75" customHeight="1" x14ac:dyDescent="0.25"/>
    <row r="890" ht="21.75" customHeight="1" x14ac:dyDescent="0.25"/>
    <row r="891" ht="21.75" customHeight="1" x14ac:dyDescent="0.25"/>
    <row r="892" ht="21.75" customHeight="1" x14ac:dyDescent="0.25"/>
    <row r="893" ht="21.75" customHeight="1" x14ac:dyDescent="0.25"/>
    <row r="894" ht="21.75" customHeight="1" x14ac:dyDescent="0.25"/>
    <row r="895" ht="21.75" customHeight="1" x14ac:dyDescent="0.25"/>
    <row r="896" ht="21.75" customHeight="1" x14ac:dyDescent="0.25"/>
    <row r="897" ht="21.75" customHeight="1" x14ac:dyDescent="0.25"/>
    <row r="898" ht="21.75" customHeight="1" x14ac:dyDescent="0.25"/>
    <row r="899" ht="21.75" customHeight="1" x14ac:dyDescent="0.25"/>
    <row r="900" ht="21.75" customHeight="1" x14ac:dyDescent="0.25"/>
    <row r="901" ht="21.75" customHeight="1" x14ac:dyDescent="0.25"/>
    <row r="902" ht="21.75" customHeight="1" x14ac:dyDescent="0.25"/>
    <row r="903" ht="21.75" customHeight="1" x14ac:dyDescent="0.25"/>
    <row r="904" ht="21.75" customHeight="1" x14ac:dyDescent="0.25"/>
    <row r="905" ht="21.75" customHeight="1" x14ac:dyDescent="0.25"/>
    <row r="906" ht="21.75" customHeight="1" x14ac:dyDescent="0.25"/>
    <row r="907" ht="21.75" customHeight="1" x14ac:dyDescent="0.25"/>
    <row r="908" ht="21.75" customHeight="1" x14ac:dyDescent="0.25"/>
    <row r="909" ht="21.75" customHeight="1" x14ac:dyDescent="0.25"/>
    <row r="910" ht="21.75" customHeight="1" x14ac:dyDescent="0.25"/>
    <row r="911" ht="21.75" customHeight="1" x14ac:dyDescent="0.25"/>
    <row r="912" ht="21.75" customHeight="1" x14ac:dyDescent="0.25"/>
    <row r="913" ht="21.75" customHeight="1" x14ac:dyDescent="0.25"/>
    <row r="914" ht="21.75" customHeight="1" x14ac:dyDescent="0.25"/>
    <row r="915" ht="21.75" customHeight="1" x14ac:dyDescent="0.25"/>
    <row r="916" ht="21.75" customHeight="1" x14ac:dyDescent="0.25"/>
    <row r="917" ht="21.75" customHeight="1" x14ac:dyDescent="0.25"/>
    <row r="918" ht="21.75" customHeight="1" x14ac:dyDescent="0.25"/>
    <row r="919" ht="21.75" customHeight="1" x14ac:dyDescent="0.25"/>
    <row r="920" ht="21.75" customHeight="1" x14ac:dyDescent="0.25"/>
    <row r="921" ht="21.75" customHeight="1" x14ac:dyDescent="0.25"/>
    <row r="922" ht="21.75" customHeight="1" x14ac:dyDescent="0.25"/>
    <row r="923" ht="21.75" customHeight="1" x14ac:dyDescent="0.25"/>
    <row r="924" ht="21.75" customHeight="1" x14ac:dyDescent="0.25"/>
    <row r="925" ht="21.75" customHeight="1" x14ac:dyDescent="0.25"/>
    <row r="926" ht="21.75" customHeight="1" x14ac:dyDescent="0.25"/>
    <row r="927" ht="21.75" customHeight="1" x14ac:dyDescent="0.25"/>
    <row r="928" ht="21.75" customHeight="1" x14ac:dyDescent="0.25"/>
    <row r="929" ht="21.75" customHeight="1" x14ac:dyDescent="0.25"/>
    <row r="930" ht="21.75" customHeight="1" x14ac:dyDescent="0.25"/>
    <row r="931" ht="21.75" customHeight="1" x14ac:dyDescent="0.25"/>
    <row r="932" ht="21.75" customHeight="1" x14ac:dyDescent="0.25"/>
    <row r="933" ht="21.75" customHeight="1" x14ac:dyDescent="0.25"/>
    <row r="934" ht="21.75" customHeight="1" x14ac:dyDescent="0.25"/>
    <row r="935" ht="21.75" customHeight="1" x14ac:dyDescent="0.25"/>
    <row r="936" ht="21.75" customHeight="1" x14ac:dyDescent="0.25"/>
    <row r="937" ht="21.75" customHeight="1" x14ac:dyDescent="0.25"/>
    <row r="938" ht="21.75" customHeight="1" x14ac:dyDescent="0.25"/>
    <row r="939" ht="21.75" customHeight="1" x14ac:dyDescent="0.25"/>
    <row r="940" ht="21.75" customHeight="1" x14ac:dyDescent="0.25"/>
    <row r="941" ht="21.75" customHeight="1" x14ac:dyDescent="0.25"/>
    <row r="942" ht="21.75" customHeight="1" x14ac:dyDescent="0.25"/>
    <row r="943" ht="21.75" customHeight="1" x14ac:dyDescent="0.25"/>
    <row r="944" ht="21.75" customHeight="1" x14ac:dyDescent="0.25"/>
    <row r="945" ht="21.75" customHeight="1" x14ac:dyDescent="0.25"/>
    <row r="946" ht="21.75" customHeight="1" x14ac:dyDescent="0.25"/>
    <row r="947" ht="21.75" customHeight="1" x14ac:dyDescent="0.25"/>
    <row r="948" ht="21.75" customHeight="1" x14ac:dyDescent="0.25"/>
    <row r="949" ht="21.75" customHeight="1" x14ac:dyDescent="0.25"/>
    <row r="950" ht="21.75" customHeight="1" x14ac:dyDescent="0.25"/>
    <row r="951" ht="21.75" customHeight="1" x14ac:dyDescent="0.25"/>
    <row r="952" ht="21.75" customHeight="1" x14ac:dyDescent="0.25"/>
    <row r="953" ht="21.75" customHeight="1" x14ac:dyDescent="0.25"/>
    <row r="954" ht="21.75" customHeight="1" x14ac:dyDescent="0.25"/>
    <row r="955" ht="21.75" customHeight="1" x14ac:dyDescent="0.25"/>
    <row r="956" ht="21.75" customHeight="1" x14ac:dyDescent="0.25"/>
    <row r="957" ht="21.75" customHeight="1" x14ac:dyDescent="0.25"/>
    <row r="958" ht="21.75" customHeight="1" x14ac:dyDescent="0.25"/>
    <row r="959" ht="21.75" customHeight="1" x14ac:dyDescent="0.25"/>
    <row r="960" ht="21.75" customHeight="1" x14ac:dyDescent="0.25"/>
    <row r="961" ht="21.75" customHeight="1" x14ac:dyDescent="0.25"/>
    <row r="962" ht="21.75" customHeight="1" x14ac:dyDescent="0.25"/>
    <row r="963" ht="21.75" customHeight="1" x14ac:dyDescent="0.25"/>
    <row r="964" ht="21.75" customHeight="1" x14ac:dyDescent="0.25"/>
    <row r="965" ht="21.75" customHeight="1" x14ac:dyDescent="0.25"/>
    <row r="966" ht="21.75" customHeight="1" x14ac:dyDescent="0.25"/>
    <row r="967" ht="21.75" customHeight="1" x14ac:dyDescent="0.25"/>
    <row r="968" ht="21.75" customHeight="1" x14ac:dyDescent="0.25"/>
    <row r="969" ht="21.75" customHeight="1" x14ac:dyDescent="0.25"/>
    <row r="970" ht="21.75" customHeight="1" x14ac:dyDescent="0.25"/>
    <row r="971" ht="21.75" customHeight="1" x14ac:dyDescent="0.25"/>
    <row r="972" ht="21.75" customHeight="1" x14ac:dyDescent="0.25"/>
    <row r="973" ht="21.75" customHeight="1" x14ac:dyDescent="0.25"/>
    <row r="974" ht="21.75" customHeight="1" x14ac:dyDescent="0.25"/>
    <row r="975" ht="21.75" customHeight="1" x14ac:dyDescent="0.25"/>
    <row r="976" ht="21.75" customHeight="1" x14ac:dyDescent="0.25"/>
    <row r="977" ht="21.75" customHeight="1" x14ac:dyDescent="0.25"/>
    <row r="978" ht="21.75" customHeight="1" x14ac:dyDescent="0.25"/>
    <row r="979" ht="21.75" customHeight="1" x14ac:dyDescent="0.25"/>
    <row r="980" ht="21.75" customHeight="1" x14ac:dyDescent="0.25"/>
    <row r="981" ht="21.75" customHeight="1" x14ac:dyDescent="0.25"/>
    <row r="982" ht="21.75" customHeight="1" x14ac:dyDescent="0.25"/>
    <row r="983" ht="21.75" customHeight="1" x14ac:dyDescent="0.25"/>
    <row r="984" ht="21.75" customHeight="1" x14ac:dyDescent="0.25"/>
    <row r="985" ht="21.75" customHeight="1" x14ac:dyDescent="0.25"/>
    <row r="986" ht="21.75" customHeight="1" x14ac:dyDescent="0.25"/>
    <row r="987" ht="21.75" customHeight="1" x14ac:dyDescent="0.25"/>
    <row r="988" ht="21.75" customHeight="1" x14ac:dyDescent="0.25"/>
    <row r="989" ht="21.75" customHeight="1" x14ac:dyDescent="0.25"/>
    <row r="990" ht="21.75" customHeight="1" x14ac:dyDescent="0.25"/>
    <row r="991" ht="21.75" customHeight="1" x14ac:dyDescent="0.25"/>
    <row r="992" ht="21.75" customHeight="1" x14ac:dyDescent="0.25"/>
    <row r="993" ht="21.75" customHeight="1" x14ac:dyDescent="0.25"/>
    <row r="994" ht="21.75" customHeight="1" x14ac:dyDescent="0.25"/>
    <row r="995" ht="21.75" customHeight="1" x14ac:dyDescent="0.25"/>
    <row r="996" ht="21.75" customHeight="1" x14ac:dyDescent="0.25"/>
    <row r="997" ht="21.75" customHeight="1" x14ac:dyDescent="0.25"/>
    <row r="998" ht="21.75" customHeight="1" x14ac:dyDescent="0.25"/>
    <row r="999" ht="21.75" customHeight="1" x14ac:dyDescent="0.25"/>
    <row r="1000" ht="21.75" customHeight="1" x14ac:dyDescent="0.25"/>
    <row r="1001" ht="21.75" customHeight="1" x14ac:dyDescent="0.25"/>
    <row r="1002" ht="21.75" customHeight="1" x14ac:dyDescent="0.25"/>
    <row r="1003" ht="21.75" customHeight="1" x14ac:dyDescent="0.25"/>
    <row r="1004" ht="21.75" customHeight="1" x14ac:dyDescent="0.25"/>
    <row r="1005" ht="21.75" customHeight="1" x14ac:dyDescent="0.25"/>
    <row r="1006" ht="21.75" customHeight="1" x14ac:dyDescent="0.25"/>
    <row r="1007" ht="21.75" customHeight="1" x14ac:dyDescent="0.25"/>
    <row r="1008" ht="21.75" customHeight="1" x14ac:dyDescent="0.25"/>
    <row r="1009" ht="21.75" customHeight="1" x14ac:dyDescent="0.25"/>
    <row r="1010" ht="21.75" customHeight="1" x14ac:dyDescent="0.25"/>
    <row r="1011" ht="21.75" customHeight="1" x14ac:dyDescent="0.25"/>
    <row r="1012" ht="21.75" customHeight="1" x14ac:dyDescent="0.25"/>
    <row r="1013" ht="21.75" customHeight="1" x14ac:dyDescent="0.25"/>
    <row r="1014" ht="21.75" customHeight="1" x14ac:dyDescent="0.25"/>
    <row r="1015" ht="21.75" customHeight="1" x14ac:dyDescent="0.25"/>
    <row r="1016" ht="21.75" customHeight="1" x14ac:dyDescent="0.25"/>
    <row r="1017" ht="21.75" customHeight="1" x14ac:dyDescent="0.25"/>
    <row r="1018" ht="21.75" customHeight="1" x14ac:dyDescent="0.25"/>
    <row r="1019" ht="21.75" customHeight="1" x14ac:dyDescent="0.25"/>
    <row r="1020" ht="21.75" customHeight="1" x14ac:dyDescent="0.25"/>
    <row r="1021" ht="21.75" customHeight="1" x14ac:dyDescent="0.25"/>
    <row r="1022" ht="21.75" customHeight="1" x14ac:dyDescent="0.25"/>
    <row r="1023" ht="21.75" customHeight="1" x14ac:dyDescent="0.25"/>
    <row r="1024" ht="21.75" customHeight="1" x14ac:dyDescent="0.25"/>
    <row r="1025" ht="21.75" customHeight="1" x14ac:dyDescent="0.25"/>
    <row r="1026" ht="21.75" customHeight="1" x14ac:dyDescent="0.25"/>
    <row r="1027" ht="21.75" customHeight="1" x14ac:dyDescent="0.25"/>
    <row r="1028" ht="21.75" customHeight="1" x14ac:dyDescent="0.25"/>
    <row r="1029" ht="21.75" customHeight="1" x14ac:dyDescent="0.25"/>
    <row r="1030" ht="21.75" customHeight="1" x14ac:dyDescent="0.25"/>
    <row r="1031" ht="21.75" customHeight="1" x14ac:dyDescent="0.25"/>
    <row r="1032" ht="21.75" customHeight="1" x14ac:dyDescent="0.25"/>
    <row r="1033" ht="21.75" customHeight="1" x14ac:dyDescent="0.25"/>
    <row r="1034" ht="21.75" customHeight="1" x14ac:dyDescent="0.25"/>
    <row r="1035" ht="21.75" customHeight="1" x14ac:dyDescent="0.25"/>
    <row r="1036" ht="21.75" customHeight="1" x14ac:dyDescent="0.25"/>
    <row r="1037" ht="21.75" customHeight="1" x14ac:dyDescent="0.25"/>
    <row r="1038" ht="21.75" customHeight="1" x14ac:dyDescent="0.25"/>
    <row r="1039" ht="21.75" customHeight="1" x14ac:dyDescent="0.25"/>
    <row r="1040" ht="21.75" customHeight="1" x14ac:dyDescent="0.25"/>
    <row r="1041" ht="21.75" customHeight="1" x14ac:dyDescent="0.25"/>
    <row r="1042" ht="21.75" customHeight="1" x14ac:dyDescent="0.25"/>
    <row r="1043" ht="21.75" customHeight="1" x14ac:dyDescent="0.25"/>
    <row r="1044" ht="21.75" customHeight="1" x14ac:dyDescent="0.25"/>
    <row r="1045" ht="21.75" customHeight="1" x14ac:dyDescent="0.25"/>
    <row r="1046" ht="21.75" customHeight="1" x14ac:dyDescent="0.25"/>
    <row r="1047" ht="21.75" customHeight="1" x14ac:dyDescent="0.25"/>
    <row r="1048" ht="21.75" customHeight="1" x14ac:dyDescent="0.25"/>
    <row r="1049" ht="21.75" customHeight="1" x14ac:dyDescent="0.25"/>
    <row r="1050" ht="21.75" customHeight="1" x14ac:dyDescent="0.25"/>
    <row r="1051" ht="21.75" customHeight="1" x14ac:dyDescent="0.25"/>
    <row r="1052" ht="21.75" customHeight="1" x14ac:dyDescent="0.25"/>
    <row r="1053" ht="21.75" customHeight="1" x14ac:dyDescent="0.25"/>
    <row r="1054" ht="21.75" customHeight="1" x14ac:dyDescent="0.25"/>
    <row r="1055" ht="21.75" customHeight="1" x14ac:dyDescent="0.25"/>
    <row r="1056" ht="21.75" customHeight="1" x14ac:dyDescent="0.25"/>
    <row r="1057" ht="21.75" customHeight="1" x14ac:dyDescent="0.25"/>
    <row r="1058" ht="21.75" customHeight="1" x14ac:dyDescent="0.25"/>
    <row r="1059" ht="21.75" customHeight="1" x14ac:dyDescent="0.25"/>
    <row r="1060" ht="21.75" customHeight="1" x14ac:dyDescent="0.25"/>
    <row r="1061" ht="21.75" customHeight="1" x14ac:dyDescent="0.25"/>
    <row r="1062" ht="21.75" customHeight="1" x14ac:dyDescent="0.25"/>
    <row r="1063" ht="21.75" customHeight="1" x14ac:dyDescent="0.25"/>
    <row r="1064" ht="21.75" customHeight="1" x14ac:dyDescent="0.25"/>
    <row r="1065" ht="21.75" customHeight="1" x14ac:dyDescent="0.25"/>
    <row r="1066" ht="21.75" customHeight="1" x14ac:dyDescent="0.25"/>
    <row r="1067" ht="21.75" customHeight="1" x14ac:dyDescent="0.25"/>
    <row r="1068" ht="21.75" customHeight="1" x14ac:dyDescent="0.25"/>
    <row r="1069" ht="21.75" customHeight="1" x14ac:dyDescent="0.25"/>
    <row r="1070" ht="21.75" customHeight="1" x14ac:dyDescent="0.25"/>
    <row r="1071" ht="21.75" customHeight="1" x14ac:dyDescent="0.25"/>
    <row r="1072" ht="21.75" customHeight="1" x14ac:dyDescent="0.25"/>
    <row r="1073" ht="21.75" customHeight="1" x14ac:dyDescent="0.25"/>
    <row r="1074" ht="21.75" customHeight="1" x14ac:dyDescent="0.25"/>
    <row r="1075" ht="21.75" customHeight="1" x14ac:dyDescent="0.25"/>
    <row r="1076" ht="21.75" customHeight="1" x14ac:dyDescent="0.25"/>
    <row r="1077" ht="21.75" customHeight="1" x14ac:dyDescent="0.25"/>
    <row r="1078" ht="21.75" customHeight="1" x14ac:dyDescent="0.25"/>
    <row r="1079" ht="21.75" customHeight="1" x14ac:dyDescent="0.25"/>
    <row r="1080" ht="21.75" customHeight="1" x14ac:dyDescent="0.25"/>
    <row r="1081" ht="21.75" customHeight="1" x14ac:dyDescent="0.25"/>
    <row r="1082" ht="21.75" customHeight="1" x14ac:dyDescent="0.25"/>
    <row r="1083" ht="21.75" customHeight="1" x14ac:dyDescent="0.25"/>
    <row r="1084" ht="21.75" customHeight="1" x14ac:dyDescent="0.25"/>
    <row r="1085" ht="21.75" customHeight="1" x14ac:dyDescent="0.25"/>
    <row r="1086" ht="21.75" customHeight="1" x14ac:dyDescent="0.25"/>
    <row r="1087" ht="21.75" customHeight="1" x14ac:dyDescent="0.25"/>
    <row r="1088" ht="21.75" customHeight="1" x14ac:dyDescent="0.25"/>
    <row r="1089" ht="21.75" customHeight="1" x14ac:dyDescent="0.25"/>
    <row r="1090" ht="21.75" customHeight="1" x14ac:dyDescent="0.25"/>
    <row r="1091" ht="21.75" customHeight="1" x14ac:dyDescent="0.25"/>
    <row r="1092" ht="21.75" customHeight="1" x14ac:dyDescent="0.25"/>
    <row r="1093" ht="21.75" customHeight="1" x14ac:dyDescent="0.25"/>
    <row r="1094" ht="21.75" customHeight="1" x14ac:dyDescent="0.25"/>
    <row r="1095" ht="21.75" customHeight="1" x14ac:dyDescent="0.25"/>
    <row r="1096" ht="21.75" customHeight="1" x14ac:dyDescent="0.25"/>
    <row r="1097" ht="21.75" customHeight="1" x14ac:dyDescent="0.25"/>
    <row r="1098" ht="21.75" customHeight="1" x14ac:dyDescent="0.25"/>
    <row r="1099" ht="21.75" customHeight="1" x14ac:dyDescent="0.25"/>
    <row r="1100" ht="21.75" customHeight="1" x14ac:dyDescent="0.25"/>
    <row r="1101" ht="21.75" customHeight="1" x14ac:dyDescent="0.25"/>
    <row r="1102" ht="21.75" customHeight="1" x14ac:dyDescent="0.25"/>
    <row r="1103" ht="21.75" customHeight="1" x14ac:dyDescent="0.25"/>
    <row r="1104" ht="21.75" customHeight="1" x14ac:dyDescent="0.25"/>
    <row r="1105" ht="21.75" customHeight="1" x14ac:dyDescent="0.25"/>
    <row r="1106" ht="21.75" customHeight="1" x14ac:dyDescent="0.25"/>
    <row r="1107" ht="21.75" customHeight="1" x14ac:dyDescent="0.25"/>
    <row r="1108" ht="21.75" customHeight="1" x14ac:dyDescent="0.25"/>
    <row r="1109" ht="21.75" customHeight="1" x14ac:dyDescent="0.25"/>
    <row r="1110" ht="21.75" customHeight="1" x14ac:dyDescent="0.25"/>
    <row r="1111" ht="21.75" customHeight="1" x14ac:dyDescent="0.25"/>
    <row r="1112" ht="21.75" customHeight="1" x14ac:dyDescent="0.25"/>
    <row r="1113" ht="21.75" customHeight="1" x14ac:dyDescent="0.25"/>
    <row r="1114" ht="21.75" customHeight="1" x14ac:dyDescent="0.25"/>
    <row r="1115" ht="21.75" customHeight="1" x14ac:dyDescent="0.25"/>
    <row r="1116" ht="21.75" customHeight="1" x14ac:dyDescent="0.25"/>
    <row r="1117" ht="21.75" customHeight="1" x14ac:dyDescent="0.25"/>
    <row r="1118" ht="21.75" customHeight="1" x14ac:dyDescent="0.25"/>
    <row r="1119" ht="21.75" customHeight="1" x14ac:dyDescent="0.25"/>
    <row r="1120" ht="21.75" customHeight="1" x14ac:dyDescent="0.25"/>
    <row r="1121" ht="21.75" customHeight="1" x14ac:dyDescent="0.25"/>
    <row r="1122" ht="21.75" customHeight="1" x14ac:dyDescent="0.25"/>
    <row r="1123" ht="21.75" customHeight="1" x14ac:dyDescent="0.25"/>
    <row r="1124" ht="21.75" customHeight="1" x14ac:dyDescent="0.25"/>
    <row r="1125" ht="21.75" customHeight="1" x14ac:dyDescent="0.25"/>
    <row r="1126" ht="21.75" customHeight="1" x14ac:dyDescent="0.25"/>
    <row r="1127" ht="21.75" customHeight="1" x14ac:dyDescent="0.25"/>
    <row r="1128" ht="21.75" customHeight="1" x14ac:dyDescent="0.25"/>
    <row r="1129" ht="21.75" customHeight="1" x14ac:dyDescent="0.25"/>
    <row r="1130" ht="21.75" customHeight="1" x14ac:dyDescent="0.25"/>
    <row r="1131" ht="21.75" customHeight="1" x14ac:dyDescent="0.25"/>
    <row r="1132" ht="21.75" customHeight="1" x14ac:dyDescent="0.25"/>
    <row r="1133" ht="21.75" customHeight="1" x14ac:dyDescent="0.25"/>
    <row r="1134" ht="21.75" customHeight="1" x14ac:dyDescent="0.25"/>
    <row r="1135" ht="21.75" customHeight="1" x14ac:dyDescent="0.25"/>
    <row r="1136" ht="21.75" customHeight="1" x14ac:dyDescent="0.25"/>
    <row r="1137" ht="21.75" customHeight="1" x14ac:dyDescent="0.25"/>
    <row r="1138" ht="21.75" customHeight="1" x14ac:dyDescent="0.25"/>
    <row r="1139" ht="21.75" customHeight="1" x14ac:dyDescent="0.25"/>
    <row r="1140" ht="21.75" customHeight="1" x14ac:dyDescent="0.25"/>
    <row r="1141" ht="21.75" customHeight="1" x14ac:dyDescent="0.25"/>
    <row r="1142" ht="21.75" customHeight="1" x14ac:dyDescent="0.25"/>
    <row r="1143" ht="21.75" customHeight="1" x14ac:dyDescent="0.25"/>
    <row r="1144" ht="21.75" customHeight="1" x14ac:dyDescent="0.25"/>
    <row r="1145" ht="21.75" customHeight="1" x14ac:dyDescent="0.25"/>
    <row r="1146" ht="21.75" customHeight="1" x14ac:dyDescent="0.25"/>
    <row r="1147" ht="21.75" customHeight="1" x14ac:dyDescent="0.25"/>
    <row r="1148" ht="21.75" customHeight="1" x14ac:dyDescent="0.25"/>
    <row r="1149" ht="21.75" customHeight="1" x14ac:dyDescent="0.25"/>
    <row r="1150" ht="21.75" customHeight="1" x14ac:dyDescent="0.25"/>
    <row r="1151" ht="21.75" customHeight="1" x14ac:dyDescent="0.25"/>
    <row r="1152" ht="21.75" customHeight="1" x14ac:dyDescent="0.25"/>
    <row r="1153" ht="21.75" customHeight="1" x14ac:dyDescent="0.25"/>
    <row r="1154" ht="21.75" customHeight="1" x14ac:dyDescent="0.25"/>
    <row r="1155" ht="21.75" customHeight="1" x14ac:dyDescent="0.25"/>
    <row r="1156" ht="21.75" customHeight="1" x14ac:dyDescent="0.25"/>
    <row r="1157" ht="21.75" customHeight="1" x14ac:dyDescent="0.25"/>
    <row r="1158" ht="21.75" customHeight="1" x14ac:dyDescent="0.25"/>
    <row r="1159" ht="21.75" customHeight="1" x14ac:dyDescent="0.25"/>
    <row r="1160" ht="21.75" customHeight="1" x14ac:dyDescent="0.25"/>
    <row r="1161" ht="21.75" customHeight="1" x14ac:dyDescent="0.25"/>
    <row r="1162" ht="21.75" customHeight="1" x14ac:dyDescent="0.25"/>
    <row r="1163" ht="21.75" customHeight="1" x14ac:dyDescent="0.25"/>
    <row r="1164" ht="21.75" customHeight="1" x14ac:dyDescent="0.25"/>
    <row r="1165" ht="21.75" customHeight="1" x14ac:dyDescent="0.25"/>
    <row r="1166" ht="21.75" customHeight="1" x14ac:dyDescent="0.25"/>
    <row r="1167" ht="21.75" customHeight="1" x14ac:dyDescent="0.25"/>
    <row r="1168" ht="21.75" customHeight="1" x14ac:dyDescent="0.25"/>
    <row r="1169" ht="21.75" customHeight="1" x14ac:dyDescent="0.25"/>
    <row r="1170" ht="21.75" customHeight="1" x14ac:dyDescent="0.25"/>
    <row r="1171" ht="21.75" customHeight="1" x14ac:dyDescent="0.25"/>
    <row r="1172" ht="21.75" customHeight="1" x14ac:dyDescent="0.25"/>
    <row r="1173" ht="21.75" customHeight="1" x14ac:dyDescent="0.25"/>
    <row r="1174" ht="21.75" customHeight="1" x14ac:dyDescent="0.25"/>
    <row r="1175" ht="21.75" customHeight="1" x14ac:dyDescent="0.25"/>
    <row r="1176" ht="21.75" customHeight="1" x14ac:dyDescent="0.25"/>
    <row r="1177" ht="21.75" customHeight="1" x14ac:dyDescent="0.25"/>
    <row r="1178" ht="21.75" customHeight="1" x14ac:dyDescent="0.25"/>
    <row r="1179" ht="21.75" customHeight="1" x14ac:dyDescent="0.25"/>
    <row r="1180" ht="21.75" customHeight="1" x14ac:dyDescent="0.25"/>
    <row r="1181" ht="21.75" customHeight="1" x14ac:dyDescent="0.25"/>
    <row r="1182" ht="21.75" customHeight="1" x14ac:dyDescent="0.25"/>
    <row r="1183" ht="21.75" customHeight="1" x14ac:dyDescent="0.25"/>
    <row r="1184" ht="21.75" customHeight="1" x14ac:dyDescent="0.25"/>
    <row r="1185" ht="21.75" customHeight="1" x14ac:dyDescent="0.25"/>
    <row r="1186" ht="21.75" customHeight="1" x14ac:dyDescent="0.25"/>
    <row r="1187" ht="21.75" customHeight="1" x14ac:dyDescent="0.25"/>
    <row r="1188" ht="21.75" customHeight="1" x14ac:dyDescent="0.25"/>
    <row r="1189" ht="21.75" customHeight="1" x14ac:dyDescent="0.25"/>
    <row r="1190" ht="21.75" customHeight="1" x14ac:dyDescent="0.25"/>
    <row r="1191" ht="21.75" customHeight="1" x14ac:dyDescent="0.25"/>
    <row r="1192" ht="21.75" customHeight="1" x14ac:dyDescent="0.25"/>
    <row r="1193" ht="21.75" customHeight="1" x14ac:dyDescent="0.25"/>
    <row r="1194" ht="21.75" customHeight="1" x14ac:dyDescent="0.25"/>
    <row r="1195" ht="21.75" customHeight="1" x14ac:dyDescent="0.25"/>
    <row r="1196" ht="21.75" customHeight="1" x14ac:dyDescent="0.25"/>
    <row r="1197" ht="21.75" customHeight="1" x14ac:dyDescent="0.25"/>
    <row r="1198" ht="21.75" customHeight="1" x14ac:dyDescent="0.25"/>
    <row r="1199" ht="21.75" customHeight="1" x14ac:dyDescent="0.25"/>
    <row r="1200" ht="21.75" customHeight="1" x14ac:dyDescent="0.25"/>
    <row r="1201" ht="21.75" customHeight="1" x14ac:dyDescent="0.25"/>
    <row r="1202" ht="21.75" customHeight="1" x14ac:dyDescent="0.25"/>
    <row r="1203" ht="21.75" customHeight="1" x14ac:dyDescent="0.25"/>
    <row r="1204" ht="21.75" customHeight="1" x14ac:dyDescent="0.25"/>
    <row r="1205" ht="21.75" customHeight="1" x14ac:dyDescent="0.25"/>
    <row r="1206" ht="21.75" customHeight="1" x14ac:dyDescent="0.25"/>
    <row r="1207" ht="21.75" customHeight="1" x14ac:dyDescent="0.25"/>
    <row r="1208" ht="21.75" customHeight="1" x14ac:dyDescent="0.25"/>
    <row r="1209" ht="21.75" customHeight="1" x14ac:dyDescent="0.25"/>
    <row r="1210" ht="21.75" customHeight="1" x14ac:dyDescent="0.25"/>
    <row r="1211" ht="21.75" customHeight="1" x14ac:dyDescent="0.25"/>
    <row r="1212" ht="21.75" customHeight="1" x14ac:dyDescent="0.25"/>
    <row r="1213" ht="21.75" customHeight="1" x14ac:dyDescent="0.25"/>
    <row r="1214" ht="21.75" customHeight="1" x14ac:dyDescent="0.25"/>
    <row r="1215" ht="21.75" customHeight="1" x14ac:dyDescent="0.25"/>
    <row r="1216" ht="21.75" customHeight="1" x14ac:dyDescent="0.25"/>
    <row r="1217" ht="21.75" customHeight="1" x14ac:dyDescent="0.25"/>
    <row r="1218" ht="21.75" customHeight="1" x14ac:dyDescent="0.25"/>
    <row r="1219" ht="21.75" customHeight="1" x14ac:dyDescent="0.25"/>
    <row r="1220" ht="21.75" customHeight="1" x14ac:dyDescent="0.25"/>
    <row r="1221" ht="21.75" customHeight="1" x14ac:dyDescent="0.25"/>
    <row r="1222" ht="21.75" customHeight="1" x14ac:dyDescent="0.25"/>
    <row r="1223" ht="21.75" customHeight="1" x14ac:dyDescent="0.25"/>
    <row r="1224" ht="21.75" customHeight="1" x14ac:dyDescent="0.25"/>
    <row r="1225" ht="21.75" customHeight="1" x14ac:dyDescent="0.25"/>
    <row r="1226" ht="21.75" customHeight="1" x14ac:dyDescent="0.25"/>
    <row r="1227" ht="21.75" customHeight="1" x14ac:dyDescent="0.25"/>
    <row r="1228" ht="21.75" customHeight="1" x14ac:dyDescent="0.25"/>
    <row r="1229" ht="21.75" customHeight="1" x14ac:dyDescent="0.25"/>
    <row r="1230" ht="21.75" customHeight="1" x14ac:dyDescent="0.25"/>
    <row r="1231" ht="21.75" customHeight="1" x14ac:dyDescent="0.25"/>
    <row r="1232" ht="21.75" customHeight="1" x14ac:dyDescent="0.25"/>
    <row r="1233" ht="21.75" customHeight="1" x14ac:dyDescent="0.25"/>
    <row r="1234" ht="21.75" customHeight="1" x14ac:dyDescent="0.25"/>
    <row r="1235" ht="21.75" customHeight="1" x14ac:dyDescent="0.25"/>
    <row r="1236" ht="21.75" customHeight="1" x14ac:dyDescent="0.25"/>
    <row r="1237" ht="21.75" customHeight="1" x14ac:dyDescent="0.25"/>
    <row r="1238" ht="21.75" customHeight="1" x14ac:dyDescent="0.25"/>
    <row r="1239" ht="21.75" customHeight="1" x14ac:dyDescent="0.25"/>
    <row r="1240" ht="21.75" customHeight="1" x14ac:dyDescent="0.25"/>
    <row r="1241" ht="21.75" customHeight="1" x14ac:dyDescent="0.25"/>
    <row r="1242" ht="21.75" customHeight="1" x14ac:dyDescent="0.25"/>
    <row r="1243" ht="21.75" customHeight="1" x14ac:dyDescent="0.25"/>
    <row r="1244" ht="21.75" customHeight="1" x14ac:dyDescent="0.25"/>
    <row r="1245" ht="21.75" customHeight="1" x14ac:dyDescent="0.25"/>
    <row r="1246" ht="21.75" customHeight="1" x14ac:dyDescent="0.25"/>
    <row r="1247" ht="21.75" customHeight="1" x14ac:dyDescent="0.25"/>
    <row r="1248" ht="21.75" customHeight="1" x14ac:dyDescent="0.25"/>
    <row r="1249" ht="21.75" customHeight="1" x14ac:dyDescent="0.25"/>
    <row r="1250" ht="21.75" customHeight="1" x14ac:dyDescent="0.25"/>
    <row r="1251" ht="21.75" customHeight="1" x14ac:dyDescent="0.25"/>
    <row r="1252" ht="21.75" customHeight="1" x14ac:dyDescent="0.25"/>
    <row r="1253" ht="21.75" customHeight="1" x14ac:dyDescent="0.25"/>
    <row r="1254" ht="21.75" customHeight="1" x14ac:dyDescent="0.25"/>
    <row r="1255" ht="21.75" customHeight="1" x14ac:dyDescent="0.25"/>
    <row r="1256" ht="21.75" customHeight="1" x14ac:dyDescent="0.25"/>
    <row r="1257" ht="21.75" customHeight="1" x14ac:dyDescent="0.25"/>
    <row r="1258" ht="21.75" customHeight="1" x14ac:dyDescent="0.25"/>
    <row r="1259" ht="21.75" customHeight="1" x14ac:dyDescent="0.25"/>
    <row r="1260" ht="21.75" customHeight="1" x14ac:dyDescent="0.25"/>
    <row r="1261" ht="21.75" customHeight="1" x14ac:dyDescent="0.25"/>
    <row r="1262" ht="21.75" customHeight="1" x14ac:dyDescent="0.25"/>
    <row r="1263" ht="21.75" customHeight="1" x14ac:dyDescent="0.25"/>
    <row r="1264" ht="21.75" customHeight="1" x14ac:dyDescent="0.25"/>
    <row r="1265" ht="21.75" customHeight="1" x14ac:dyDescent="0.25"/>
    <row r="1266" ht="21.75" customHeight="1" x14ac:dyDescent="0.25"/>
    <row r="1267" ht="21.75" customHeight="1" x14ac:dyDescent="0.25"/>
    <row r="1268" ht="21.75" customHeight="1" x14ac:dyDescent="0.25"/>
    <row r="1269" ht="21.75" customHeight="1" x14ac:dyDescent="0.25"/>
    <row r="1270" ht="21.75" customHeight="1" x14ac:dyDescent="0.25"/>
    <row r="1271" ht="21.75" customHeight="1" x14ac:dyDescent="0.25"/>
    <row r="1272" ht="21.75" customHeight="1" x14ac:dyDescent="0.25"/>
    <row r="1273" ht="21.75" customHeight="1" x14ac:dyDescent="0.25"/>
    <row r="1274" ht="21.75" customHeight="1" x14ac:dyDescent="0.25"/>
    <row r="1275" ht="21.75" customHeight="1" x14ac:dyDescent="0.25"/>
    <row r="1276" ht="21.75" customHeight="1" x14ac:dyDescent="0.25"/>
    <row r="1277" ht="21.75" customHeight="1" x14ac:dyDescent="0.25"/>
    <row r="1278" ht="21.75" customHeight="1" x14ac:dyDescent="0.25"/>
    <row r="1279" ht="21.75" customHeight="1" x14ac:dyDescent="0.25"/>
    <row r="1280" ht="21.75" customHeight="1" x14ac:dyDescent="0.25"/>
    <row r="1281" ht="21.75" customHeight="1" x14ac:dyDescent="0.25"/>
    <row r="1282" ht="21.75" customHeight="1" x14ac:dyDescent="0.25"/>
    <row r="1283" ht="21.75" customHeight="1" x14ac:dyDescent="0.25"/>
    <row r="1284" ht="21.75" customHeight="1" x14ac:dyDescent="0.25"/>
    <row r="1285" ht="21.75" customHeight="1" x14ac:dyDescent="0.25"/>
    <row r="1286" ht="21.75" customHeight="1" x14ac:dyDescent="0.25"/>
    <row r="1287" ht="21.75" customHeight="1" x14ac:dyDescent="0.25"/>
    <row r="1288" ht="21.75" customHeight="1" x14ac:dyDescent="0.25"/>
    <row r="1289" ht="21.75" customHeight="1" x14ac:dyDescent="0.25"/>
    <row r="1290" ht="21.75" customHeight="1" x14ac:dyDescent="0.25"/>
    <row r="1291" ht="21.75" customHeight="1" x14ac:dyDescent="0.25"/>
    <row r="1292" ht="21.75" customHeight="1" x14ac:dyDescent="0.25"/>
    <row r="1293" ht="21.75" customHeight="1" x14ac:dyDescent="0.25"/>
    <row r="1294" ht="21.75" customHeight="1" x14ac:dyDescent="0.25"/>
    <row r="1295" ht="21.75" customHeight="1" x14ac:dyDescent="0.25"/>
    <row r="1296" ht="21.75" customHeight="1" x14ac:dyDescent="0.25"/>
    <row r="1297" ht="21.75" customHeight="1" x14ac:dyDescent="0.25"/>
    <row r="1298" ht="21.75" customHeight="1" x14ac:dyDescent="0.25"/>
    <row r="1299" ht="21.75" customHeight="1" x14ac:dyDescent="0.25"/>
    <row r="1300" ht="21.75" customHeight="1" x14ac:dyDescent="0.25"/>
    <row r="1301" ht="21.75" customHeight="1" x14ac:dyDescent="0.25"/>
    <row r="1302" ht="21.75" customHeight="1" x14ac:dyDescent="0.25"/>
    <row r="1303" ht="21.75" customHeight="1" x14ac:dyDescent="0.25"/>
    <row r="1304" ht="21.75" customHeight="1" x14ac:dyDescent="0.25"/>
    <row r="1305" ht="21.75" customHeight="1" x14ac:dyDescent="0.25"/>
    <row r="1306" ht="21.75" customHeight="1" x14ac:dyDescent="0.25"/>
    <row r="1307" ht="21.75" customHeight="1" x14ac:dyDescent="0.25"/>
    <row r="1308" ht="21.75" customHeight="1" x14ac:dyDescent="0.25"/>
    <row r="1309" ht="21.75" customHeight="1" x14ac:dyDescent="0.25"/>
    <row r="1310" ht="21.75" customHeight="1" x14ac:dyDescent="0.25"/>
    <row r="1311" ht="21.75" customHeight="1" x14ac:dyDescent="0.25"/>
    <row r="1312" ht="21.75" customHeight="1" x14ac:dyDescent="0.25"/>
    <row r="1313" ht="21.75" customHeight="1" x14ac:dyDescent="0.25"/>
    <row r="1314" ht="21.75" customHeight="1" x14ac:dyDescent="0.25"/>
    <row r="1315" ht="21.75" customHeight="1" x14ac:dyDescent="0.25"/>
    <row r="1316" ht="21.75" customHeight="1" x14ac:dyDescent="0.25"/>
    <row r="1317" ht="21.75" customHeight="1" x14ac:dyDescent="0.25"/>
    <row r="1318" ht="21.75" customHeight="1" x14ac:dyDescent="0.25"/>
    <row r="1319" ht="21.75" customHeight="1" x14ac:dyDescent="0.25"/>
    <row r="1320" ht="21.75" customHeight="1" x14ac:dyDescent="0.25"/>
    <row r="1321" ht="21.75" customHeight="1" x14ac:dyDescent="0.25"/>
    <row r="1322" ht="21.75" customHeight="1" x14ac:dyDescent="0.25"/>
    <row r="1323" ht="21.75" customHeight="1" x14ac:dyDescent="0.25"/>
    <row r="1324" ht="21.75" customHeight="1" x14ac:dyDescent="0.25"/>
    <row r="1325" ht="21.75" customHeight="1" x14ac:dyDescent="0.25"/>
    <row r="1326" ht="21.75" customHeight="1" x14ac:dyDescent="0.25"/>
    <row r="1327" ht="21.75" customHeight="1" x14ac:dyDescent="0.25"/>
    <row r="1328" ht="21.75" customHeight="1" x14ac:dyDescent="0.25"/>
    <row r="1329" ht="21.75" customHeight="1" x14ac:dyDescent="0.25"/>
    <row r="1330" ht="21.75" customHeight="1" x14ac:dyDescent="0.25"/>
    <row r="1331" ht="21.75" customHeight="1" x14ac:dyDescent="0.25"/>
    <row r="1332" ht="21.75" customHeight="1" x14ac:dyDescent="0.25"/>
    <row r="1333" ht="21.75" customHeight="1" x14ac:dyDescent="0.25"/>
    <row r="1334" ht="21.75" customHeight="1" x14ac:dyDescent="0.25"/>
    <row r="1335" ht="21.75" customHeight="1" x14ac:dyDescent="0.25"/>
    <row r="1336" ht="21.75" customHeight="1" x14ac:dyDescent="0.25"/>
    <row r="1337" ht="21.75" customHeight="1" x14ac:dyDescent="0.25"/>
    <row r="1338" ht="21.75" customHeight="1" x14ac:dyDescent="0.25"/>
    <row r="1339" ht="21.75" customHeight="1" x14ac:dyDescent="0.25"/>
    <row r="1340" ht="21.75" customHeight="1" x14ac:dyDescent="0.25"/>
    <row r="1341" ht="21.75" customHeight="1" x14ac:dyDescent="0.25"/>
    <row r="1342" ht="21.75" customHeight="1" x14ac:dyDescent="0.25"/>
    <row r="1343" ht="21.75" customHeight="1" x14ac:dyDescent="0.25"/>
    <row r="1344" ht="21.75" customHeight="1" x14ac:dyDescent="0.25"/>
    <row r="1345" ht="21.75" customHeight="1" x14ac:dyDescent="0.25"/>
    <row r="1346" ht="21.75" customHeight="1" x14ac:dyDescent="0.25"/>
    <row r="1347" ht="21.75" customHeight="1" x14ac:dyDescent="0.25"/>
    <row r="1348" ht="21.75" customHeight="1" x14ac:dyDescent="0.25"/>
    <row r="1349" ht="21.75" customHeight="1" x14ac:dyDescent="0.25"/>
    <row r="1350" ht="21.75" customHeight="1" x14ac:dyDescent="0.25"/>
    <row r="1351" ht="21.75" customHeight="1" x14ac:dyDescent="0.25"/>
    <row r="1352" ht="21.75" customHeight="1" x14ac:dyDescent="0.25"/>
    <row r="1353" ht="21.75" customHeight="1" x14ac:dyDescent="0.25"/>
    <row r="1354" ht="21.75" customHeight="1" x14ac:dyDescent="0.25"/>
    <row r="1355" ht="21.75" customHeight="1" x14ac:dyDescent="0.25"/>
    <row r="1356" ht="21.75" customHeight="1" x14ac:dyDescent="0.25"/>
    <row r="1357" ht="21.75" customHeight="1" x14ac:dyDescent="0.25"/>
    <row r="1358" ht="21.75" customHeight="1" x14ac:dyDescent="0.25"/>
    <row r="1359" ht="21.75" customHeight="1" x14ac:dyDescent="0.25"/>
    <row r="1360" ht="21.75" customHeight="1" x14ac:dyDescent="0.25"/>
    <row r="1361" ht="21.75" customHeight="1" x14ac:dyDescent="0.25"/>
    <row r="1362" ht="21.75" customHeight="1" x14ac:dyDescent="0.25"/>
    <row r="1363" ht="21.75" customHeight="1" x14ac:dyDescent="0.25"/>
    <row r="1364" ht="21.75" customHeight="1" x14ac:dyDescent="0.25"/>
    <row r="1365" ht="21.75" customHeight="1" x14ac:dyDescent="0.25"/>
    <row r="1366" ht="21.75" customHeight="1" x14ac:dyDescent="0.25"/>
    <row r="1367" ht="21.75" customHeight="1" x14ac:dyDescent="0.25"/>
    <row r="1368" ht="21.75" customHeight="1" x14ac:dyDescent="0.25"/>
    <row r="1369" ht="21.75" customHeight="1" x14ac:dyDescent="0.25"/>
    <row r="1370" ht="21.75" customHeight="1" x14ac:dyDescent="0.25"/>
    <row r="1371" ht="21.75" customHeight="1" x14ac:dyDescent="0.25"/>
    <row r="1372" ht="21.75" customHeight="1" x14ac:dyDescent="0.25"/>
    <row r="1373" ht="21.75" customHeight="1" x14ac:dyDescent="0.25"/>
    <row r="1374" ht="21.75" customHeight="1" x14ac:dyDescent="0.25"/>
    <row r="1375" ht="21.75" customHeight="1" x14ac:dyDescent="0.25"/>
    <row r="1376" ht="21.75" customHeight="1" x14ac:dyDescent="0.25"/>
    <row r="1377" ht="21.75" customHeight="1" x14ac:dyDescent="0.25"/>
    <row r="1378" ht="21.75" customHeight="1" x14ac:dyDescent="0.25"/>
    <row r="1379" ht="21.75" customHeight="1" x14ac:dyDescent="0.25"/>
    <row r="1380" ht="21.75" customHeight="1" x14ac:dyDescent="0.25"/>
    <row r="1381" ht="21.75" customHeight="1" x14ac:dyDescent="0.25"/>
    <row r="1382" ht="21.75" customHeight="1" x14ac:dyDescent="0.25"/>
    <row r="1383" ht="21.75" customHeight="1" x14ac:dyDescent="0.25"/>
    <row r="1384" ht="21.75" customHeight="1" x14ac:dyDescent="0.25"/>
    <row r="1385" ht="21.75" customHeight="1" x14ac:dyDescent="0.25"/>
    <row r="1386" ht="21.75" customHeight="1" x14ac:dyDescent="0.25"/>
    <row r="1387" ht="21.75" customHeight="1" x14ac:dyDescent="0.25"/>
    <row r="1388" ht="21.75" customHeight="1" x14ac:dyDescent="0.25"/>
    <row r="1389" ht="21.75" customHeight="1" x14ac:dyDescent="0.25"/>
    <row r="1390" ht="21.75" customHeight="1" x14ac:dyDescent="0.25"/>
    <row r="1391" ht="21.75" customHeight="1" x14ac:dyDescent="0.25"/>
    <row r="1392" ht="21.75" customHeight="1" x14ac:dyDescent="0.25"/>
    <row r="1393" ht="21.75" customHeight="1" x14ac:dyDescent="0.25"/>
    <row r="1394" ht="21.75" customHeight="1" x14ac:dyDescent="0.25"/>
    <row r="1395" ht="21.75" customHeight="1" x14ac:dyDescent="0.25"/>
    <row r="1396" ht="21.75" customHeight="1" x14ac:dyDescent="0.25"/>
    <row r="1397" ht="21.75" customHeight="1" x14ac:dyDescent="0.25"/>
    <row r="1398" ht="21.75" customHeight="1" x14ac:dyDescent="0.25"/>
    <row r="1399" ht="21.75" customHeight="1" x14ac:dyDescent="0.25"/>
    <row r="1400" ht="21.75" customHeight="1" x14ac:dyDescent="0.25"/>
    <row r="1401" ht="21.75" customHeight="1" x14ac:dyDescent="0.25"/>
    <row r="1402" ht="21.75" customHeight="1" x14ac:dyDescent="0.25"/>
    <row r="1403" ht="21.75" customHeight="1" x14ac:dyDescent="0.25"/>
    <row r="1404" ht="21.75" customHeight="1" x14ac:dyDescent="0.25"/>
    <row r="1405" ht="21.75" customHeight="1" x14ac:dyDescent="0.25"/>
    <row r="1406" ht="21.75" customHeight="1" x14ac:dyDescent="0.25"/>
    <row r="1407" ht="21.75" customHeight="1" x14ac:dyDescent="0.25"/>
    <row r="1408" ht="21.75" customHeight="1" x14ac:dyDescent="0.25"/>
    <row r="1409" ht="21.75" customHeight="1" x14ac:dyDescent="0.25"/>
    <row r="1410" ht="21.75" customHeight="1" x14ac:dyDescent="0.25"/>
    <row r="1411" ht="21.75" customHeight="1" x14ac:dyDescent="0.25"/>
    <row r="1412" ht="21.75" customHeight="1" x14ac:dyDescent="0.25"/>
    <row r="1413" ht="21.75" customHeight="1" x14ac:dyDescent="0.25"/>
    <row r="1414" ht="21.75" customHeight="1" x14ac:dyDescent="0.25"/>
    <row r="1415" ht="21.75" customHeight="1" x14ac:dyDescent="0.25"/>
    <row r="1416" ht="21.75" customHeight="1" x14ac:dyDescent="0.25"/>
    <row r="1417" ht="21.75" customHeight="1" x14ac:dyDescent="0.25"/>
    <row r="1418" ht="21.75" customHeight="1" x14ac:dyDescent="0.25"/>
    <row r="1419" ht="21.75" customHeight="1" x14ac:dyDescent="0.25"/>
    <row r="1420" ht="21.75" customHeight="1" x14ac:dyDescent="0.25"/>
    <row r="1421" ht="21.75" customHeight="1" x14ac:dyDescent="0.25"/>
    <row r="1422" ht="21.75" customHeight="1" x14ac:dyDescent="0.25"/>
    <row r="1423" ht="21.75" customHeight="1" x14ac:dyDescent="0.25"/>
    <row r="1424" ht="21.75" customHeight="1" x14ac:dyDescent="0.25"/>
    <row r="1425" ht="21.75" customHeight="1" x14ac:dyDescent="0.25"/>
    <row r="1426" ht="21.75" customHeight="1" x14ac:dyDescent="0.25"/>
    <row r="1427" ht="21.75" customHeight="1" x14ac:dyDescent="0.25"/>
    <row r="1428" ht="21.75" customHeight="1" x14ac:dyDescent="0.25"/>
    <row r="1429" ht="21.75" customHeight="1" x14ac:dyDescent="0.25"/>
    <row r="1430" ht="21.75" customHeight="1" x14ac:dyDescent="0.25"/>
    <row r="1431" ht="21.75" customHeight="1" x14ac:dyDescent="0.25"/>
    <row r="1432" ht="21.75" customHeight="1" x14ac:dyDescent="0.25"/>
    <row r="1433" ht="21.75" customHeight="1" x14ac:dyDescent="0.25"/>
    <row r="1434" ht="21.75" customHeight="1" x14ac:dyDescent="0.25"/>
    <row r="1435" ht="21.75" customHeight="1" x14ac:dyDescent="0.25"/>
    <row r="1436" ht="21.75" customHeight="1" x14ac:dyDescent="0.25"/>
    <row r="1437" ht="21.75" customHeight="1" x14ac:dyDescent="0.25"/>
    <row r="1438" ht="21.75" customHeight="1" x14ac:dyDescent="0.25"/>
    <row r="1439" ht="21.75" customHeight="1" x14ac:dyDescent="0.25"/>
    <row r="1440" ht="21.75" customHeight="1" x14ac:dyDescent="0.25"/>
    <row r="1441" ht="21.75" customHeight="1" x14ac:dyDescent="0.25"/>
    <row r="1442" ht="21.75" customHeight="1" x14ac:dyDescent="0.25"/>
    <row r="1443" ht="21.75" customHeight="1" x14ac:dyDescent="0.25"/>
    <row r="1444" ht="21.75" customHeight="1" x14ac:dyDescent="0.25"/>
    <row r="1445" ht="21.75" customHeight="1" x14ac:dyDescent="0.25"/>
    <row r="1446" ht="21.75" customHeight="1" x14ac:dyDescent="0.25"/>
    <row r="1447" ht="21.75" customHeight="1" x14ac:dyDescent="0.25"/>
    <row r="1448" ht="21.75" customHeight="1" x14ac:dyDescent="0.25"/>
    <row r="1449" ht="21.75" customHeight="1" x14ac:dyDescent="0.25"/>
    <row r="1450" ht="21.75" customHeight="1" x14ac:dyDescent="0.25"/>
    <row r="1451" ht="21.75" customHeight="1" x14ac:dyDescent="0.25"/>
    <row r="1452" ht="21.75" customHeight="1" x14ac:dyDescent="0.25"/>
    <row r="1453" ht="21.75" customHeight="1" x14ac:dyDescent="0.25"/>
    <row r="1454" ht="21.75" customHeight="1" x14ac:dyDescent="0.25"/>
    <row r="1455" ht="21.75" customHeight="1" x14ac:dyDescent="0.25"/>
    <row r="1456" ht="21.75" customHeight="1" x14ac:dyDescent="0.25"/>
    <row r="1457" ht="21.75" customHeight="1" x14ac:dyDescent="0.25"/>
    <row r="1458" ht="21.75" customHeight="1" x14ac:dyDescent="0.25"/>
    <row r="1459" ht="21.75" customHeight="1" x14ac:dyDescent="0.25"/>
    <row r="1460" ht="21.75" customHeight="1" x14ac:dyDescent="0.25"/>
    <row r="1461" ht="21.75" customHeight="1" x14ac:dyDescent="0.25"/>
    <row r="1462" ht="21.75" customHeight="1" x14ac:dyDescent="0.25"/>
    <row r="1463" ht="21.75" customHeight="1" x14ac:dyDescent="0.25"/>
    <row r="1464" ht="21.75" customHeight="1" x14ac:dyDescent="0.25"/>
    <row r="1465" ht="21.75" customHeight="1" x14ac:dyDescent="0.25"/>
    <row r="1466" ht="21.75" customHeight="1" x14ac:dyDescent="0.25"/>
    <row r="1467" ht="21.75" customHeight="1" x14ac:dyDescent="0.25"/>
    <row r="1468" ht="21.75" customHeight="1" x14ac:dyDescent="0.25"/>
    <row r="1469" ht="21.75" customHeight="1" x14ac:dyDescent="0.25"/>
    <row r="1470" ht="21.75" customHeight="1" x14ac:dyDescent="0.25"/>
    <row r="1471" ht="21.75" customHeight="1" x14ac:dyDescent="0.25"/>
    <row r="1472" ht="21.75" customHeight="1" x14ac:dyDescent="0.25"/>
    <row r="1473" ht="21.75" customHeight="1" x14ac:dyDescent="0.25"/>
    <row r="1474" ht="21.75" customHeight="1" x14ac:dyDescent="0.25"/>
    <row r="1475" ht="21.75" customHeight="1" x14ac:dyDescent="0.25"/>
    <row r="1476" ht="21.75" customHeight="1" x14ac:dyDescent="0.25"/>
    <row r="1477" ht="21.75" customHeight="1" x14ac:dyDescent="0.25"/>
    <row r="1478" ht="21.75" customHeight="1" x14ac:dyDescent="0.25"/>
    <row r="1479" ht="21.75" customHeight="1" x14ac:dyDescent="0.25"/>
    <row r="1480" ht="21.75" customHeight="1" x14ac:dyDescent="0.25"/>
    <row r="1481" ht="21.75" customHeight="1" x14ac:dyDescent="0.25"/>
    <row r="1482" ht="21.75" customHeight="1" x14ac:dyDescent="0.25"/>
    <row r="1483" ht="21.75" customHeight="1" x14ac:dyDescent="0.25"/>
    <row r="1484" ht="21.75" customHeight="1" x14ac:dyDescent="0.25"/>
    <row r="1485" ht="21.75" customHeight="1" x14ac:dyDescent="0.25"/>
    <row r="1486" ht="21.75" customHeight="1" x14ac:dyDescent="0.25"/>
    <row r="1487" ht="21.75" customHeight="1" x14ac:dyDescent="0.25"/>
    <row r="1488" ht="21.75" customHeight="1" x14ac:dyDescent="0.25"/>
    <row r="1489" ht="21.75" customHeight="1" x14ac:dyDescent="0.25"/>
    <row r="1490" ht="21.75" customHeight="1" x14ac:dyDescent="0.25"/>
    <row r="1491" ht="21.75" customHeight="1" x14ac:dyDescent="0.25"/>
    <row r="1492" ht="21.75" customHeight="1" x14ac:dyDescent="0.25"/>
    <row r="1493" ht="21.75" customHeight="1" x14ac:dyDescent="0.25"/>
    <row r="1494" ht="21.75" customHeight="1" x14ac:dyDescent="0.25"/>
    <row r="1495" ht="21.75" customHeight="1" x14ac:dyDescent="0.25"/>
    <row r="1496" ht="21.75" customHeight="1" x14ac:dyDescent="0.25"/>
    <row r="1497" ht="21.75" customHeight="1" x14ac:dyDescent="0.25"/>
    <row r="1498" ht="21.75" customHeight="1" x14ac:dyDescent="0.25"/>
    <row r="1499" ht="21.75" customHeight="1" x14ac:dyDescent="0.25"/>
    <row r="1500" ht="21.75" customHeight="1" x14ac:dyDescent="0.25"/>
    <row r="1501" ht="21.75" customHeight="1" x14ac:dyDescent="0.25"/>
    <row r="1502" ht="21.75" customHeight="1" x14ac:dyDescent="0.25"/>
    <row r="1503" ht="21.75" customHeight="1" x14ac:dyDescent="0.25"/>
    <row r="1504" ht="21.75" customHeight="1" x14ac:dyDescent="0.25"/>
    <row r="1505" ht="21.75" customHeight="1" x14ac:dyDescent="0.25"/>
    <row r="1506" ht="21.75" customHeight="1" x14ac:dyDescent="0.25"/>
    <row r="1507" ht="21.75" customHeight="1" x14ac:dyDescent="0.25"/>
    <row r="1508" ht="21.75" customHeight="1" x14ac:dyDescent="0.25"/>
    <row r="1509" ht="21.75" customHeight="1" x14ac:dyDescent="0.25"/>
    <row r="1510" ht="21.75" customHeight="1" x14ac:dyDescent="0.25"/>
    <row r="1511" ht="21.75" customHeight="1" x14ac:dyDescent="0.25"/>
    <row r="1512" ht="21.75" customHeight="1" x14ac:dyDescent="0.25"/>
    <row r="1513" ht="21.75" customHeight="1" x14ac:dyDescent="0.25"/>
    <row r="1514" ht="21.75" customHeight="1" x14ac:dyDescent="0.25"/>
    <row r="1515" ht="21.75" customHeight="1" x14ac:dyDescent="0.25"/>
    <row r="1516" ht="21.75" customHeight="1" x14ac:dyDescent="0.25"/>
    <row r="1517" ht="21.75" customHeight="1" x14ac:dyDescent="0.25"/>
    <row r="1518" ht="21.75" customHeight="1" x14ac:dyDescent="0.25"/>
    <row r="1519" ht="21.75" customHeight="1" x14ac:dyDescent="0.25"/>
    <row r="1520" ht="21.75" customHeight="1" x14ac:dyDescent="0.25"/>
    <row r="1521" ht="21.75" customHeight="1" x14ac:dyDescent="0.25"/>
    <row r="1522" ht="21.75" customHeight="1" x14ac:dyDescent="0.25"/>
    <row r="1523" ht="21.75" customHeight="1" x14ac:dyDescent="0.25"/>
    <row r="1524" ht="21.75" customHeight="1" x14ac:dyDescent="0.25"/>
    <row r="1525" ht="21.75" customHeight="1" x14ac:dyDescent="0.25"/>
    <row r="1526" ht="21.75" customHeight="1" x14ac:dyDescent="0.25"/>
    <row r="1527" ht="21.75" customHeight="1" x14ac:dyDescent="0.25"/>
    <row r="1528" ht="21.75" customHeight="1" x14ac:dyDescent="0.25"/>
    <row r="1529" ht="21.75" customHeight="1" x14ac:dyDescent="0.25"/>
    <row r="1530" ht="21.75" customHeight="1" x14ac:dyDescent="0.25"/>
    <row r="1531" ht="21.75" customHeight="1" x14ac:dyDescent="0.25"/>
    <row r="1532" ht="21.75" customHeight="1" x14ac:dyDescent="0.25"/>
    <row r="1533" ht="21.75" customHeight="1" x14ac:dyDescent="0.25"/>
    <row r="1534" ht="21.75" customHeight="1" x14ac:dyDescent="0.25"/>
    <row r="1535" ht="21.75" customHeight="1" x14ac:dyDescent="0.25"/>
    <row r="1536" ht="21.75" customHeight="1" x14ac:dyDescent="0.25"/>
    <row r="1537" ht="21.75" customHeight="1" x14ac:dyDescent="0.25"/>
    <row r="1538" ht="21.75" customHeight="1" x14ac:dyDescent="0.25"/>
    <row r="1539" ht="21.75" customHeight="1" x14ac:dyDescent="0.25"/>
    <row r="1540" ht="21.75" customHeight="1" x14ac:dyDescent="0.25"/>
    <row r="1541" ht="21.75" customHeight="1" x14ac:dyDescent="0.25"/>
    <row r="1542" ht="21.75" customHeight="1" x14ac:dyDescent="0.25"/>
    <row r="1543" ht="21.75" customHeight="1" x14ac:dyDescent="0.25"/>
    <row r="1544" ht="21.75" customHeight="1" x14ac:dyDescent="0.25"/>
    <row r="1545" ht="21.75" customHeight="1" x14ac:dyDescent="0.25"/>
    <row r="1546" ht="21.75" customHeight="1" x14ac:dyDescent="0.25"/>
    <row r="1547" ht="21.75" customHeight="1" x14ac:dyDescent="0.25"/>
    <row r="1548" ht="21.75" customHeight="1" x14ac:dyDescent="0.25"/>
    <row r="1549" ht="21.75" customHeight="1" x14ac:dyDescent="0.25"/>
    <row r="1550" ht="21.75" customHeight="1" x14ac:dyDescent="0.25"/>
    <row r="1551" ht="21.75" customHeight="1" x14ac:dyDescent="0.25"/>
    <row r="1552" ht="21.75" customHeight="1" x14ac:dyDescent="0.25"/>
    <row r="1553" ht="21.75" customHeight="1" x14ac:dyDescent="0.25"/>
    <row r="1554" ht="21.75" customHeight="1" x14ac:dyDescent="0.25"/>
    <row r="1555" ht="21.75" customHeight="1" x14ac:dyDescent="0.25"/>
    <row r="1556" ht="21.75" customHeight="1" x14ac:dyDescent="0.25"/>
    <row r="1557" ht="21.75" customHeight="1" x14ac:dyDescent="0.25"/>
    <row r="1558" ht="21.75" customHeight="1" x14ac:dyDescent="0.25"/>
    <row r="1559" ht="21.75" customHeight="1" x14ac:dyDescent="0.25"/>
    <row r="1560" ht="21.75" customHeight="1" x14ac:dyDescent="0.25"/>
    <row r="1561" ht="21.75" customHeight="1" x14ac:dyDescent="0.25"/>
    <row r="1562" ht="21.75" customHeight="1" x14ac:dyDescent="0.25"/>
    <row r="1563" ht="21.75" customHeight="1" x14ac:dyDescent="0.25"/>
    <row r="1564" ht="21.75" customHeight="1" x14ac:dyDescent="0.25"/>
    <row r="1565" ht="21.75" customHeight="1" x14ac:dyDescent="0.25"/>
    <row r="1566" ht="21.75" customHeight="1" x14ac:dyDescent="0.25"/>
    <row r="1567" ht="21.75" customHeight="1" x14ac:dyDescent="0.25"/>
    <row r="1568" ht="21.75" customHeight="1" x14ac:dyDescent="0.25"/>
    <row r="1569" ht="21.75" customHeight="1" x14ac:dyDescent="0.25"/>
    <row r="1570" ht="21.75" customHeight="1" x14ac:dyDescent="0.25"/>
    <row r="1571"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546875" defaultRowHeight="13.2" x14ac:dyDescent="0.25"/>
  <cols>
    <col min="1" max="1" width="13.88671875" style="176" customWidth="1"/>
    <col min="2" max="2" width="37.44140625" style="176" bestFit="1" customWidth="1"/>
    <col min="3" max="3" width="19" style="177" customWidth="1"/>
    <col min="4" max="4" width="5.33203125" style="176" bestFit="1" customWidth="1"/>
    <col min="5" max="5" width="4.6640625" style="176" customWidth="1"/>
    <col min="6" max="6" width="29.109375" style="176" bestFit="1" customWidth="1"/>
    <col min="7" max="7" width="11.5546875" style="176"/>
    <col min="8" max="8" width="64.5546875" style="176" bestFit="1" customWidth="1"/>
    <col min="9" max="16384" width="11.5546875" style="176"/>
  </cols>
  <sheetData>
    <row r="1" spans="1:8" ht="26.25" customHeight="1" x14ac:dyDescent="0.4">
      <c r="A1" s="187" t="s">
        <v>24</v>
      </c>
      <c r="H1" s="178"/>
    </row>
    <row r="2" spans="1:8" ht="12.75" customHeight="1" x14ac:dyDescent="0.25">
      <c r="A2" s="179"/>
    </row>
    <row r="3" spans="1:8" ht="12.75" customHeight="1" x14ac:dyDescent="0.25">
      <c r="A3" s="179"/>
    </row>
    <row r="4" spans="1:8" ht="12.75" customHeight="1" x14ac:dyDescent="0.25">
      <c r="A4" s="179"/>
    </row>
    <row r="5" spans="1:8" ht="12.75" customHeight="1" x14ac:dyDescent="0.25">
      <c r="A5" s="179"/>
    </row>
    <row r="6" spans="1:8" ht="12.75" customHeight="1" x14ac:dyDescent="0.25">
      <c r="A6" s="179"/>
    </row>
    <row r="7" spans="1:8" ht="12.75" customHeight="1" x14ac:dyDescent="0.25">
      <c r="A7" s="179"/>
    </row>
    <row r="8" spans="1:8" ht="12.75" customHeight="1" x14ac:dyDescent="0.25">
      <c r="A8" s="179"/>
    </row>
    <row r="9" spans="1:8" ht="12.75" customHeight="1" x14ac:dyDescent="0.25">
      <c r="A9" s="179"/>
    </row>
    <row r="10" spans="1:8" ht="12.75" customHeight="1" x14ac:dyDescent="0.25">
      <c r="A10" s="179"/>
    </row>
    <row r="11" spans="1:8" ht="12.75" customHeight="1" x14ac:dyDescent="0.25">
      <c r="A11" s="179"/>
    </row>
    <row r="12" spans="1:8" ht="12.75" customHeight="1" x14ac:dyDescent="0.25">
      <c r="A12" s="179"/>
    </row>
    <row r="13" spans="1:8" ht="12.75" customHeight="1" x14ac:dyDescent="0.25">
      <c r="A13" s="179"/>
    </row>
    <row r="14" spans="1:8" ht="12.75" customHeight="1" x14ac:dyDescent="0.25">
      <c r="A14" s="179"/>
    </row>
    <row r="15" spans="1:8" ht="12.75" customHeight="1" x14ac:dyDescent="0.25">
      <c r="A15" s="179"/>
    </row>
    <row r="16" spans="1:8" ht="12.75" customHeight="1" x14ac:dyDescent="0.25">
      <c r="A16" s="179"/>
    </row>
    <row r="17" spans="1:8" ht="12.75" customHeight="1" x14ac:dyDescent="0.25">
      <c r="A17" s="179"/>
    </row>
    <row r="18" spans="1:8" ht="12.75" customHeight="1" x14ac:dyDescent="0.25">
      <c r="A18" s="179"/>
    </row>
    <row r="19" spans="1:8" ht="12.75" customHeight="1" x14ac:dyDescent="0.25">
      <c r="A19" s="179"/>
    </row>
    <row r="20" spans="1:8" ht="12.75" customHeight="1" x14ac:dyDescent="0.25">
      <c r="A20" s="179"/>
    </row>
    <row r="21" spans="1:8" ht="12.75" customHeight="1" x14ac:dyDescent="0.25">
      <c r="A21" s="179"/>
    </row>
    <row r="22" spans="1:8" ht="12.75" customHeight="1" x14ac:dyDescent="0.25">
      <c r="A22" s="179"/>
    </row>
    <row r="23" spans="1:8" ht="12.75" customHeight="1" x14ac:dyDescent="0.25">
      <c r="A23" s="179"/>
    </row>
    <row r="24" spans="1:8" ht="12.75" customHeight="1" x14ac:dyDescent="0.25">
      <c r="A24" s="179"/>
    </row>
    <row r="25" spans="1:8" ht="12.75" customHeight="1" x14ac:dyDescent="0.25">
      <c r="A25" s="179"/>
    </row>
    <row r="26" spans="1:8" ht="12.75" customHeight="1" x14ac:dyDescent="0.25">
      <c r="A26" s="179"/>
    </row>
    <row r="27" spans="1:8" ht="12.75" customHeight="1" x14ac:dyDescent="0.25">
      <c r="A27" s="179"/>
    </row>
    <row r="28" spans="1:8" s="181" customFormat="1" ht="52.8" x14ac:dyDescent="0.25">
      <c r="A28" s="58" t="s">
        <v>186</v>
      </c>
      <c r="B28" s="58" t="s">
        <v>187</v>
      </c>
      <c r="C28" s="58" t="s">
        <v>414</v>
      </c>
      <c r="D28" s="180"/>
      <c r="E28" s="180"/>
      <c r="F28" s="58" t="s">
        <v>415</v>
      </c>
      <c r="G28" s="58" t="s">
        <v>416</v>
      </c>
      <c r="H28" s="58" t="s">
        <v>417</v>
      </c>
    </row>
    <row r="29" spans="1:8" x14ac:dyDescent="0.25">
      <c r="A29" s="189">
        <v>3</v>
      </c>
      <c r="B29" s="182" t="s">
        <v>188</v>
      </c>
      <c r="C29" s="188" t="s">
        <v>423</v>
      </c>
      <c r="F29" s="176" t="s">
        <v>420</v>
      </c>
      <c r="G29" s="183">
        <v>43626</v>
      </c>
      <c r="H29" s="176" t="s">
        <v>421</v>
      </c>
    </row>
    <row r="30" spans="1:8" x14ac:dyDescent="0.25">
      <c r="A30" s="189">
        <v>4</v>
      </c>
      <c r="B30" s="182" t="s">
        <v>188</v>
      </c>
      <c r="C30" s="188" t="s">
        <v>423</v>
      </c>
      <c r="F30" s="176" t="s">
        <v>425</v>
      </c>
      <c r="G30" s="183">
        <v>43626</v>
      </c>
      <c r="H30" s="176" t="s">
        <v>421</v>
      </c>
    </row>
    <row r="31" spans="1:8" x14ac:dyDescent="0.25">
      <c r="A31" s="189">
        <v>5</v>
      </c>
      <c r="B31" s="182" t="s">
        <v>189</v>
      </c>
      <c r="C31" s="188" t="s">
        <v>423</v>
      </c>
      <c r="F31" s="176" t="s">
        <v>424</v>
      </c>
      <c r="G31" s="183">
        <v>43626</v>
      </c>
      <c r="H31" s="176" t="s">
        <v>421</v>
      </c>
    </row>
    <row r="32" spans="1:8" x14ac:dyDescent="0.25">
      <c r="A32" s="189">
        <v>6</v>
      </c>
      <c r="B32" s="182" t="s">
        <v>190</v>
      </c>
      <c r="C32" s="188" t="s">
        <v>423</v>
      </c>
      <c r="F32" s="176" t="s">
        <v>426</v>
      </c>
      <c r="G32" s="183">
        <v>43626</v>
      </c>
      <c r="H32" s="176" t="s">
        <v>427</v>
      </c>
    </row>
    <row r="33" spans="1:8" x14ac:dyDescent="0.25">
      <c r="A33" s="189">
        <v>7</v>
      </c>
      <c r="B33" s="182" t="s">
        <v>190</v>
      </c>
      <c r="C33" s="188" t="s">
        <v>423</v>
      </c>
      <c r="F33" s="186"/>
      <c r="G33" s="183"/>
      <c r="H33" s="185"/>
    </row>
    <row r="34" spans="1:8" x14ac:dyDescent="0.25">
      <c r="A34" s="189">
        <v>8</v>
      </c>
      <c r="B34" s="182" t="s">
        <v>190</v>
      </c>
      <c r="C34" s="188" t="s">
        <v>423</v>
      </c>
      <c r="F34" s="184"/>
      <c r="G34" s="183"/>
    </row>
    <row r="35" spans="1:8" x14ac:dyDescent="0.25">
      <c r="A35" s="189">
        <v>9</v>
      </c>
      <c r="B35" s="182" t="s">
        <v>190</v>
      </c>
      <c r="C35" s="188" t="s">
        <v>423</v>
      </c>
      <c r="G35" s="183"/>
      <c r="H35" s="184"/>
    </row>
    <row r="36" spans="1:8" x14ac:dyDescent="0.25">
      <c r="A36" s="189">
        <v>10</v>
      </c>
      <c r="B36" s="182" t="s">
        <v>190</v>
      </c>
      <c r="C36" s="188" t="s">
        <v>423</v>
      </c>
      <c r="G36" s="183"/>
      <c r="H36" s="184"/>
    </row>
    <row r="37" spans="1:8" x14ac:dyDescent="0.25">
      <c r="A37" s="189">
        <v>11</v>
      </c>
      <c r="B37" s="182" t="s">
        <v>190</v>
      </c>
      <c r="C37" s="188" t="s">
        <v>423</v>
      </c>
      <c r="G37" s="183"/>
    </row>
    <row r="38" spans="1:8" x14ac:dyDescent="0.25">
      <c r="A38" s="189">
        <v>12</v>
      </c>
      <c r="B38" s="182" t="s">
        <v>190</v>
      </c>
      <c r="C38" s="188" t="s">
        <v>423</v>
      </c>
      <c r="G38" s="183"/>
    </row>
    <row r="39" spans="1:8" x14ac:dyDescent="0.25">
      <c r="A39" s="189">
        <v>13</v>
      </c>
      <c r="B39" s="182" t="s">
        <v>191</v>
      </c>
      <c r="C39" s="188" t="s">
        <v>423</v>
      </c>
      <c r="G39" s="183"/>
    </row>
    <row r="40" spans="1:8" x14ac:dyDescent="0.25">
      <c r="A40" s="189">
        <v>15</v>
      </c>
      <c r="B40" s="182" t="s">
        <v>191</v>
      </c>
      <c r="C40" s="188" t="s">
        <v>423</v>
      </c>
      <c r="F40" s="184"/>
      <c r="G40" s="183"/>
      <c r="H40" s="184"/>
    </row>
    <row r="41" spans="1:8" x14ac:dyDescent="0.25">
      <c r="A41" s="189">
        <v>16</v>
      </c>
      <c r="B41" s="182" t="s">
        <v>192</v>
      </c>
      <c r="C41" s="188" t="s">
        <v>423</v>
      </c>
      <c r="G41" s="183"/>
      <c r="H41" s="184"/>
    </row>
    <row r="42" spans="1:8" x14ac:dyDescent="0.25">
      <c r="A42" s="189">
        <v>17</v>
      </c>
      <c r="B42" s="182" t="s">
        <v>192</v>
      </c>
      <c r="C42" s="188" t="s">
        <v>423</v>
      </c>
      <c r="G42" s="183"/>
    </row>
    <row r="43" spans="1:8" x14ac:dyDescent="0.25">
      <c r="A43" s="189">
        <v>18</v>
      </c>
      <c r="B43" s="182" t="s">
        <v>192</v>
      </c>
      <c r="C43" s="188" t="s">
        <v>423</v>
      </c>
      <c r="G43" s="183"/>
    </row>
    <row r="44" spans="1:8" x14ac:dyDescent="0.25">
      <c r="A44" s="189">
        <v>19</v>
      </c>
      <c r="B44" s="182" t="s">
        <v>192</v>
      </c>
      <c r="C44" s="188" t="s">
        <v>423</v>
      </c>
      <c r="G44" s="183"/>
    </row>
    <row r="45" spans="1:8" x14ac:dyDescent="0.25">
      <c r="A45" s="189">
        <v>20</v>
      </c>
      <c r="B45" s="182" t="s">
        <v>192</v>
      </c>
      <c r="C45" s="188" t="s">
        <v>423</v>
      </c>
      <c r="G45" s="183"/>
    </row>
    <row r="46" spans="1:8" x14ac:dyDescent="0.25">
      <c r="A46" s="189">
        <v>21</v>
      </c>
      <c r="B46" s="182" t="s">
        <v>192</v>
      </c>
      <c r="C46" s="188" t="s">
        <v>423</v>
      </c>
      <c r="G46" s="183"/>
    </row>
    <row r="47" spans="1:8" x14ac:dyDescent="0.25">
      <c r="A47" s="189">
        <v>22</v>
      </c>
      <c r="B47" s="182" t="s">
        <v>192</v>
      </c>
      <c r="C47" s="188" t="s">
        <v>423</v>
      </c>
      <c r="G47" s="183"/>
    </row>
    <row r="48" spans="1:8" x14ac:dyDescent="0.25">
      <c r="A48" s="189">
        <v>23</v>
      </c>
      <c r="B48" s="182" t="s">
        <v>193</v>
      </c>
      <c r="C48" s="188" t="s">
        <v>423</v>
      </c>
      <c r="G48" s="183"/>
    </row>
    <row r="49" spans="1:8" x14ac:dyDescent="0.25">
      <c r="A49" s="189">
        <v>24</v>
      </c>
      <c r="B49" s="182" t="s">
        <v>193</v>
      </c>
      <c r="C49" s="188" t="s">
        <v>423</v>
      </c>
      <c r="G49" s="183"/>
    </row>
    <row r="50" spans="1:8" x14ac:dyDescent="0.25">
      <c r="A50" s="189">
        <v>25</v>
      </c>
      <c r="B50" s="182" t="s">
        <v>193</v>
      </c>
      <c r="C50" s="188" t="s">
        <v>423</v>
      </c>
      <c r="G50" s="183"/>
    </row>
    <row r="51" spans="1:8" x14ac:dyDescent="0.25">
      <c r="A51" s="189">
        <v>26</v>
      </c>
      <c r="B51" s="182" t="s">
        <v>193</v>
      </c>
      <c r="C51" s="188" t="s">
        <v>423</v>
      </c>
      <c r="G51" s="183"/>
    </row>
    <row r="52" spans="1:8" x14ac:dyDescent="0.25">
      <c r="A52" s="189">
        <v>28</v>
      </c>
      <c r="B52" s="182" t="s">
        <v>193</v>
      </c>
      <c r="C52" s="188" t="s">
        <v>423</v>
      </c>
      <c r="G52" s="183"/>
    </row>
    <row r="53" spans="1:8" x14ac:dyDescent="0.25">
      <c r="A53" s="189">
        <v>29</v>
      </c>
      <c r="B53" s="182" t="s">
        <v>193</v>
      </c>
      <c r="C53" s="188" t="s">
        <v>423</v>
      </c>
      <c r="G53" s="183"/>
    </row>
    <row r="54" spans="1:8" x14ac:dyDescent="0.25">
      <c r="A54" s="189">
        <v>30</v>
      </c>
      <c r="B54" s="182" t="s">
        <v>193</v>
      </c>
      <c r="C54" s="188" t="s">
        <v>423</v>
      </c>
      <c r="G54" s="183"/>
    </row>
    <row r="55" spans="1:8" x14ac:dyDescent="0.25">
      <c r="A55" s="189">
        <v>31</v>
      </c>
      <c r="B55" s="182" t="s">
        <v>193</v>
      </c>
      <c r="C55" s="188" t="s">
        <v>423</v>
      </c>
      <c r="G55" s="183"/>
    </row>
    <row r="56" spans="1:8" x14ac:dyDescent="0.25">
      <c r="A56" s="189">
        <v>32</v>
      </c>
      <c r="B56" s="182" t="s">
        <v>193</v>
      </c>
      <c r="C56" s="188" t="s">
        <v>423</v>
      </c>
      <c r="F56" s="184"/>
      <c r="G56" s="183"/>
      <c r="H56" s="184"/>
    </row>
    <row r="57" spans="1:8" x14ac:dyDescent="0.25">
      <c r="A57" s="189">
        <v>33</v>
      </c>
      <c r="B57" s="182" t="s">
        <v>193</v>
      </c>
      <c r="C57" s="188" t="s">
        <v>423</v>
      </c>
      <c r="F57" s="184"/>
      <c r="G57" s="183"/>
      <c r="H57" s="184"/>
    </row>
    <row r="58" spans="1:8" x14ac:dyDescent="0.25">
      <c r="A58" s="189">
        <v>34</v>
      </c>
      <c r="B58" s="182" t="s">
        <v>193</v>
      </c>
      <c r="C58" s="188" t="s">
        <v>423</v>
      </c>
      <c r="F58" s="184"/>
      <c r="G58" s="183"/>
      <c r="H58" s="184"/>
    </row>
    <row r="59" spans="1:8" x14ac:dyDescent="0.25">
      <c r="A59" s="189">
        <v>35</v>
      </c>
      <c r="B59" s="182" t="s">
        <v>193</v>
      </c>
      <c r="C59" s="188" t="s">
        <v>423</v>
      </c>
      <c r="F59" s="184"/>
      <c r="G59" s="183"/>
      <c r="H59" s="184"/>
    </row>
    <row r="60" spans="1:8" x14ac:dyDescent="0.25">
      <c r="A60" s="189">
        <v>36</v>
      </c>
      <c r="B60" s="182" t="s">
        <v>193</v>
      </c>
      <c r="C60" s="188" t="s">
        <v>423</v>
      </c>
      <c r="F60" s="184"/>
      <c r="G60" s="183"/>
      <c r="H60" s="184"/>
    </row>
    <row r="61" spans="1:8" x14ac:dyDescent="0.25">
      <c r="A61" s="189">
        <v>37</v>
      </c>
      <c r="B61" s="182" t="s">
        <v>193</v>
      </c>
      <c r="C61" s="188" t="s">
        <v>423</v>
      </c>
      <c r="F61" s="184"/>
      <c r="G61" s="183"/>
      <c r="H61" s="184"/>
    </row>
    <row r="62" spans="1:8" x14ac:dyDescent="0.25">
      <c r="A62" s="189">
        <v>38</v>
      </c>
      <c r="B62" s="182" t="s">
        <v>193</v>
      </c>
      <c r="C62" s="188" t="s">
        <v>423</v>
      </c>
      <c r="F62" s="184"/>
      <c r="G62" s="183"/>
      <c r="H62" s="184"/>
    </row>
    <row r="63" spans="1:8" x14ac:dyDescent="0.25">
      <c r="A63" s="189">
        <v>39</v>
      </c>
      <c r="B63" s="182" t="s">
        <v>193</v>
      </c>
      <c r="C63" s="188" t="s">
        <v>423</v>
      </c>
      <c r="F63" s="184"/>
      <c r="G63" s="183"/>
      <c r="H63" s="184"/>
    </row>
    <row r="64" spans="1:8" x14ac:dyDescent="0.25">
      <c r="A64" s="189">
        <v>40</v>
      </c>
      <c r="B64" s="182" t="s">
        <v>192</v>
      </c>
      <c r="C64" s="188" t="s">
        <v>423</v>
      </c>
      <c r="F64" s="184"/>
      <c r="G64" s="183"/>
      <c r="H64" s="184"/>
    </row>
    <row r="65" spans="1:8" x14ac:dyDescent="0.25">
      <c r="A65" s="189">
        <v>41</v>
      </c>
      <c r="B65" s="182" t="s">
        <v>194</v>
      </c>
      <c r="C65" s="188" t="s">
        <v>423</v>
      </c>
      <c r="F65" s="184"/>
      <c r="G65" s="183"/>
      <c r="H65" s="184"/>
    </row>
    <row r="66" spans="1:8" x14ac:dyDescent="0.25">
      <c r="A66" s="189">
        <v>42</v>
      </c>
      <c r="B66" s="182" t="s">
        <v>195</v>
      </c>
      <c r="C66" s="188" t="s">
        <v>423</v>
      </c>
      <c r="F66" s="184"/>
      <c r="G66" s="183"/>
      <c r="H66" s="184"/>
    </row>
    <row r="67" spans="1:8" x14ac:dyDescent="0.25">
      <c r="A67" s="189">
        <v>43</v>
      </c>
      <c r="B67" s="182" t="s">
        <v>195</v>
      </c>
      <c r="C67" s="188" t="s">
        <v>423</v>
      </c>
      <c r="F67" s="184"/>
      <c r="G67" s="183"/>
      <c r="H67" s="184"/>
    </row>
    <row r="68" spans="1:8" x14ac:dyDescent="0.25">
      <c r="A68" s="189">
        <v>44</v>
      </c>
      <c r="B68" s="182" t="s">
        <v>194</v>
      </c>
      <c r="C68" s="188" t="s">
        <v>423</v>
      </c>
      <c r="F68" s="184"/>
      <c r="G68" s="183"/>
      <c r="H68" s="184"/>
    </row>
    <row r="69" spans="1:8" x14ac:dyDescent="0.25">
      <c r="A69" s="189">
        <v>45</v>
      </c>
      <c r="B69" s="182" t="s">
        <v>196</v>
      </c>
      <c r="C69" s="188" t="s">
        <v>423</v>
      </c>
      <c r="F69" s="184"/>
      <c r="G69" s="183"/>
      <c r="H69" s="184"/>
    </row>
    <row r="70" spans="1:8" x14ac:dyDescent="0.25">
      <c r="A70" s="189">
        <v>46</v>
      </c>
      <c r="B70" s="182" t="s">
        <v>197</v>
      </c>
      <c r="C70" s="188" t="s">
        <v>423</v>
      </c>
      <c r="F70" s="184"/>
      <c r="G70" s="183"/>
      <c r="H70" s="184"/>
    </row>
    <row r="71" spans="1:8" x14ac:dyDescent="0.25">
      <c r="A71" s="189">
        <v>47</v>
      </c>
      <c r="B71" s="182" t="s">
        <v>198</v>
      </c>
      <c r="C71" s="188" t="s">
        <v>423</v>
      </c>
      <c r="F71" s="184"/>
      <c r="G71" s="183"/>
      <c r="H71" s="184"/>
    </row>
    <row r="72" spans="1:8" x14ac:dyDescent="0.25">
      <c r="A72" s="189">
        <v>48</v>
      </c>
      <c r="B72" s="182" t="s">
        <v>199</v>
      </c>
      <c r="C72" s="188" t="s">
        <v>423</v>
      </c>
      <c r="F72" s="184"/>
      <c r="G72" s="183"/>
      <c r="H72" s="184"/>
    </row>
    <row r="73" spans="1:8" x14ac:dyDescent="0.25">
      <c r="A73" s="189">
        <v>49</v>
      </c>
      <c r="B73" s="182" t="s">
        <v>192</v>
      </c>
      <c r="C73" s="188" t="s">
        <v>423</v>
      </c>
      <c r="F73" s="184"/>
      <c r="G73" s="183"/>
      <c r="H73" s="184"/>
    </row>
    <row r="74" spans="1:8" x14ac:dyDescent="0.25">
      <c r="A74" s="189">
        <v>50</v>
      </c>
      <c r="B74" s="182" t="s">
        <v>200</v>
      </c>
      <c r="C74" s="188" t="s">
        <v>423</v>
      </c>
      <c r="F74" s="184"/>
      <c r="G74" s="183"/>
      <c r="H74" s="184"/>
    </row>
    <row r="75" spans="1:8" x14ac:dyDescent="0.25">
      <c r="A75" s="189">
        <v>51</v>
      </c>
      <c r="B75" s="182" t="s">
        <v>201</v>
      </c>
      <c r="C75" s="188" t="s">
        <v>422</v>
      </c>
      <c r="F75" s="184"/>
      <c r="G75" s="183"/>
      <c r="H75" s="184"/>
    </row>
    <row r="76" spans="1:8" x14ac:dyDescent="0.25">
      <c r="A76" s="189">
        <v>52</v>
      </c>
      <c r="B76" s="182" t="s">
        <v>202</v>
      </c>
      <c r="C76" s="188" t="s">
        <v>423</v>
      </c>
      <c r="F76" s="184"/>
      <c r="G76" s="183"/>
      <c r="H76" s="184"/>
    </row>
    <row r="77" spans="1:8" x14ac:dyDescent="0.25">
      <c r="A77" s="189">
        <v>53</v>
      </c>
      <c r="B77" s="182" t="s">
        <v>202</v>
      </c>
      <c r="C77" s="188" t="s">
        <v>423</v>
      </c>
      <c r="F77" s="184"/>
      <c r="G77" s="183"/>
      <c r="H77" s="184"/>
    </row>
    <row r="78" spans="1:8" x14ac:dyDescent="0.25">
      <c r="A78" s="189">
        <v>55</v>
      </c>
      <c r="B78" s="182" t="s">
        <v>202</v>
      </c>
      <c r="C78" s="188" t="s">
        <v>423</v>
      </c>
      <c r="F78" s="184"/>
      <c r="G78" s="183"/>
      <c r="H78" s="184"/>
    </row>
    <row r="79" spans="1:8" x14ac:dyDescent="0.25">
      <c r="A79" s="189">
        <v>56</v>
      </c>
      <c r="B79" s="182" t="s">
        <v>202</v>
      </c>
      <c r="C79" s="188" t="s">
        <v>423</v>
      </c>
      <c r="F79" s="184"/>
      <c r="G79" s="183"/>
      <c r="H79" s="184"/>
    </row>
    <row r="80" spans="1:8" x14ac:dyDescent="0.25">
      <c r="A80" s="189">
        <v>57</v>
      </c>
      <c r="B80" s="182" t="s">
        <v>202</v>
      </c>
      <c r="C80" s="188" t="s">
        <v>423</v>
      </c>
      <c r="F80" s="184"/>
      <c r="G80" s="183"/>
      <c r="H80" s="184"/>
    </row>
    <row r="81" spans="1:8" x14ac:dyDescent="0.25">
      <c r="A81" s="189">
        <v>58</v>
      </c>
      <c r="B81" s="182" t="s">
        <v>203</v>
      </c>
      <c r="C81" s="188" t="s">
        <v>422</v>
      </c>
      <c r="F81" s="184"/>
      <c r="G81" s="183"/>
      <c r="H81" s="184"/>
    </row>
    <row r="82" spans="1:8" x14ac:dyDescent="0.25">
      <c r="A82" s="189">
        <v>59</v>
      </c>
      <c r="B82" s="182" t="s">
        <v>202</v>
      </c>
      <c r="C82" s="188" t="s">
        <v>423</v>
      </c>
      <c r="F82" s="184"/>
      <c r="G82" s="183"/>
      <c r="H82" s="184"/>
    </row>
    <row r="83" spans="1:8" x14ac:dyDescent="0.25">
      <c r="A83" s="189">
        <v>60</v>
      </c>
      <c r="B83" s="182" t="s">
        <v>202</v>
      </c>
      <c r="C83" s="188" t="s">
        <v>423</v>
      </c>
      <c r="F83" s="184"/>
      <c r="G83" s="183"/>
      <c r="H83" s="184"/>
    </row>
    <row r="84" spans="1:8" x14ac:dyDescent="0.25">
      <c r="A84" s="189">
        <v>62</v>
      </c>
      <c r="B84" s="182" t="s">
        <v>204</v>
      </c>
      <c r="C84" s="188" t="s">
        <v>422</v>
      </c>
    </row>
    <row r="85" spans="1:8" x14ac:dyDescent="0.25">
      <c r="A85" s="189">
        <v>63</v>
      </c>
      <c r="B85" s="182" t="s">
        <v>195</v>
      </c>
      <c r="C85" s="188" t="s">
        <v>423</v>
      </c>
    </row>
    <row r="86" spans="1:8" x14ac:dyDescent="0.25">
      <c r="A86" s="189">
        <v>64</v>
      </c>
      <c r="B86" s="182" t="s">
        <v>202</v>
      </c>
      <c r="C86" s="188" t="s">
        <v>423</v>
      </c>
    </row>
    <row r="87" spans="1:8" x14ac:dyDescent="0.25">
      <c r="A87" s="189">
        <v>65</v>
      </c>
      <c r="B87" s="182" t="s">
        <v>205</v>
      </c>
      <c r="C87" s="188" t="s">
        <v>423</v>
      </c>
    </row>
    <row r="88" spans="1:8" x14ac:dyDescent="0.25">
      <c r="A88" s="189">
        <v>66</v>
      </c>
      <c r="B88" s="182" t="s">
        <v>205</v>
      </c>
      <c r="C88" s="188" t="s">
        <v>423</v>
      </c>
    </row>
    <row r="89" spans="1:8" x14ac:dyDescent="0.25">
      <c r="A89" s="189">
        <v>67</v>
      </c>
      <c r="B89" s="182" t="s">
        <v>206</v>
      </c>
      <c r="C89" s="188" t="s">
        <v>423</v>
      </c>
    </row>
    <row r="90" spans="1:8" x14ac:dyDescent="0.25">
      <c r="A90" s="189">
        <v>71</v>
      </c>
      <c r="B90" s="182" t="s">
        <v>206</v>
      </c>
      <c r="C90" s="188" t="s">
        <v>423</v>
      </c>
    </row>
    <row r="91" spans="1:8" x14ac:dyDescent="0.25">
      <c r="A91" s="189">
        <v>72</v>
      </c>
      <c r="B91" s="182" t="s">
        <v>206</v>
      </c>
      <c r="C91" s="188" t="s">
        <v>423</v>
      </c>
    </row>
    <row r="92" spans="1:8" x14ac:dyDescent="0.25">
      <c r="A92" s="189">
        <v>73</v>
      </c>
      <c r="B92" s="182" t="s">
        <v>206</v>
      </c>
      <c r="C92" s="188" t="s">
        <v>423</v>
      </c>
    </row>
    <row r="93" spans="1:8" x14ac:dyDescent="0.25">
      <c r="A93" s="189">
        <v>74</v>
      </c>
      <c r="B93" s="182" t="s">
        <v>207</v>
      </c>
      <c r="C93" s="188" t="s">
        <v>423</v>
      </c>
    </row>
    <row r="94" spans="1:8" x14ac:dyDescent="0.25">
      <c r="A94" s="189">
        <v>75</v>
      </c>
      <c r="B94" s="182" t="s">
        <v>208</v>
      </c>
      <c r="C94" s="188" t="s">
        <v>423</v>
      </c>
    </row>
    <row r="95" spans="1:8" x14ac:dyDescent="0.25">
      <c r="A95" s="189">
        <v>76</v>
      </c>
      <c r="B95" s="182" t="s">
        <v>208</v>
      </c>
      <c r="C95" s="188" t="s">
        <v>423</v>
      </c>
    </row>
    <row r="96" spans="1:8" x14ac:dyDescent="0.25">
      <c r="A96" s="189">
        <v>77</v>
      </c>
      <c r="B96" s="182" t="s">
        <v>208</v>
      </c>
      <c r="C96" s="188" t="s">
        <v>423</v>
      </c>
    </row>
    <row r="97" spans="1:3" x14ac:dyDescent="0.25">
      <c r="A97" s="189">
        <v>78</v>
      </c>
      <c r="B97" s="182" t="s">
        <v>209</v>
      </c>
      <c r="C97" s="188" t="s">
        <v>423</v>
      </c>
    </row>
    <row r="98" spans="1:3" x14ac:dyDescent="0.25">
      <c r="A98" s="189">
        <v>79</v>
      </c>
      <c r="B98" s="182" t="s">
        <v>210</v>
      </c>
      <c r="C98" s="188" t="s">
        <v>422</v>
      </c>
    </row>
    <row r="99" spans="1:3" x14ac:dyDescent="0.25">
      <c r="A99" s="189">
        <v>80</v>
      </c>
      <c r="B99" s="182" t="s">
        <v>211</v>
      </c>
      <c r="C99" s="188" t="s">
        <v>423</v>
      </c>
    </row>
    <row r="100" spans="1:3" x14ac:dyDescent="0.25">
      <c r="A100" s="189">
        <v>81</v>
      </c>
      <c r="B100" s="182" t="s">
        <v>212</v>
      </c>
      <c r="C100" s="188" t="s">
        <v>423</v>
      </c>
    </row>
    <row r="101" spans="1:3" x14ac:dyDescent="0.25">
      <c r="A101" s="189">
        <v>82</v>
      </c>
      <c r="B101" s="182" t="s">
        <v>213</v>
      </c>
      <c r="C101" s="188" t="s">
        <v>423</v>
      </c>
    </row>
    <row r="102" spans="1:3" x14ac:dyDescent="0.25">
      <c r="A102" s="189">
        <v>83</v>
      </c>
      <c r="B102" s="182" t="s">
        <v>213</v>
      </c>
      <c r="C102" s="188" t="s">
        <v>423</v>
      </c>
    </row>
    <row r="103" spans="1:3" x14ac:dyDescent="0.25">
      <c r="A103" s="189">
        <v>84</v>
      </c>
      <c r="B103" s="182" t="s">
        <v>213</v>
      </c>
      <c r="C103" s="188" t="s">
        <v>423</v>
      </c>
    </row>
    <row r="104" spans="1:3" x14ac:dyDescent="0.25">
      <c r="A104" s="189">
        <v>85</v>
      </c>
      <c r="B104" s="182" t="s">
        <v>213</v>
      </c>
      <c r="C104" s="188" t="s">
        <v>423</v>
      </c>
    </row>
    <row r="105" spans="1:3" x14ac:dyDescent="0.25">
      <c r="A105" s="189">
        <v>86</v>
      </c>
      <c r="B105" s="182" t="s">
        <v>213</v>
      </c>
      <c r="C105" s="188" t="s">
        <v>423</v>
      </c>
    </row>
    <row r="106" spans="1:3" x14ac:dyDescent="0.25">
      <c r="A106" s="189">
        <v>87</v>
      </c>
      <c r="B106" s="182" t="s">
        <v>213</v>
      </c>
      <c r="C106" s="188" t="s">
        <v>423</v>
      </c>
    </row>
    <row r="107" spans="1:3" x14ac:dyDescent="0.25">
      <c r="A107" s="189">
        <v>88</v>
      </c>
      <c r="B107" s="182" t="s">
        <v>213</v>
      </c>
      <c r="C107" s="188" t="s">
        <v>423</v>
      </c>
    </row>
    <row r="108" spans="1:3" x14ac:dyDescent="0.25">
      <c r="A108" s="189">
        <v>91</v>
      </c>
      <c r="B108" s="182" t="s">
        <v>214</v>
      </c>
      <c r="C108" s="188" t="s">
        <v>423</v>
      </c>
    </row>
    <row r="109" spans="1:3" x14ac:dyDescent="0.25">
      <c r="A109" s="189">
        <v>92</v>
      </c>
      <c r="B109" s="182" t="s">
        <v>214</v>
      </c>
      <c r="C109" s="188" t="s">
        <v>423</v>
      </c>
    </row>
    <row r="110" spans="1:3" x14ac:dyDescent="0.25">
      <c r="A110" s="189">
        <v>93</v>
      </c>
      <c r="B110" s="182" t="s">
        <v>215</v>
      </c>
      <c r="C110" s="188" t="s">
        <v>422</v>
      </c>
    </row>
    <row r="111" spans="1:3" x14ac:dyDescent="0.25">
      <c r="A111" s="189">
        <v>94</v>
      </c>
      <c r="B111" s="182" t="s">
        <v>214</v>
      </c>
      <c r="C111" s="188" t="s">
        <v>423</v>
      </c>
    </row>
    <row r="112" spans="1:3" x14ac:dyDescent="0.25">
      <c r="A112" s="189">
        <v>95</v>
      </c>
      <c r="B112" s="182" t="s">
        <v>214</v>
      </c>
      <c r="C112" s="188" t="s">
        <v>423</v>
      </c>
    </row>
    <row r="113" spans="1:3" x14ac:dyDescent="0.25">
      <c r="A113" s="189">
        <v>96</v>
      </c>
      <c r="B113" s="182" t="s">
        <v>214</v>
      </c>
      <c r="C113" s="188" t="s">
        <v>423</v>
      </c>
    </row>
    <row r="114" spans="1:3" x14ac:dyDescent="0.25">
      <c r="A114" s="189">
        <v>97</v>
      </c>
      <c r="B114" s="182" t="s">
        <v>216</v>
      </c>
      <c r="C114" s="188" t="s">
        <v>423</v>
      </c>
    </row>
    <row r="115" spans="1:3" x14ac:dyDescent="0.25">
      <c r="A115" s="189">
        <v>98</v>
      </c>
      <c r="B115" s="182" t="s">
        <v>217</v>
      </c>
      <c r="C115" s="188" t="s">
        <v>423</v>
      </c>
    </row>
    <row r="116" spans="1:3" x14ac:dyDescent="0.25">
      <c r="A116" s="189">
        <v>99</v>
      </c>
      <c r="B116" s="182" t="s">
        <v>218</v>
      </c>
      <c r="C116" s="188" t="s">
        <v>423</v>
      </c>
    </row>
    <row r="117" spans="1:3" x14ac:dyDescent="0.25">
      <c r="A117" s="189">
        <v>100</v>
      </c>
      <c r="B117" s="182" t="s">
        <v>218</v>
      </c>
      <c r="C117" s="188" t="s">
        <v>423</v>
      </c>
    </row>
    <row r="118" spans="1:3" x14ac:dyDescent="0.25">
      <c r="A118" s="189">
        <v>101</v>
      </c>
      <c r="B118" s="182" t="s">
        <v>219</v>
      </c>
      <c r="C118" s="188" t="s">
        <v>423</v>
      </c>
    </row>
    <row r="119" spans="1:3" x14ac:dyDescent="0.25">
      <c r="A119" s="189">
        <v>102</v>
      </c>
      <c r="B119" s="182" t="s">
        <v>219</v>
      </c>
      <c r="C119" s="188" t="s">
        <v>423</v>
      </c>
    </row>
    <row r="120" spans="1:3" x14ac:dyDescent="0.25">
      <c r="A120" s="189">
        <v>103</v>
      </c>
      <c r="B120" s="182" t="s">
        <v>219</v>
      </c>
      <c r="C120" s="188" t="s">
        <v>423</v>
      </c>
    </row>
    <row r="121" spans="1:3" x14ac:dyDescent="0.25">
      <c r="A121" s="189">
        <v>104</v>
      </c>
      <c r="B121" s="182" t="s">
        <v>220</v>
      </c>
      <c r="C121" s="188" t="s">
        <v>423</v>
      </c>
    </row>
    <row r="122" spans="1:3" x14ac:dyDescent="0.25">
      <c r="A122" s="189">
        <v>105</v>
      </c>
      <c r="B122" s="182" t="s">
        <v>220</v>
      </c>
      <c r="C122" s="188" t="s">
        <v>423</v>
      </c>
    </row>
    <row r="123" spans="1:3" x14ac:dyDescent="0.25">
      <c r="A123" s="189">
        <v>106</v>
      </c>
      <c r="B123" s="182" t="s">
        <v>220</v>
      </c>
      <c r="C123" s="188" t="s">
        <v>423</v>
      </c>
    </row>
    <row r="124" spans="1:3" x14ac:dyDescent="0.25">
      <c r="A124" s="189">
        <v>107</v>
      </c>
      <c r="B124" s="182" t="s">
        <v>220</v>
      </c>
      <c r="C124" s="188" t="s">
        <v>423</v>
      </c>
    </row>
    <row r="125" spans="1:3" x14ac:dyDescent="0.25">
      <c r="A125" s="189">
        <v>108</v>
      </c>
      <c r="B125" s="182" t="s">
        <v>220</v>
      </c>
      <c r="C125" s="188" t="s">
        <v>423</v>
      </c>
    </row>
    <row r="126" spans="1:3" x14ac:dyDescent="0.25">
      <c r="A126" s="189">
        <v>109</v>
      </c>
      <c r="B126" s="182" t="s">
        <v>220</v>
      </c>
      <c r="C126" s="188" t="s">
        <v>423</v>
      </c>
    </row>
    <row r="127" spans="1:3" x14ac:dyDescent="0.25">
      <c r="A127" s="189">
        <v>110</v>
      </c>
      <c r="B127" s="182" t="s">
        <v>220</v>
      </c>
      <c r="C127" s="188" t="s">
        <v>423</v>
      </c>
    </row>
    <row r="128" spans="1:3" x14ac:dyDescent="0.25">
      <c r="A128" s="189">
        <v>111</v>
      </c>
      <c r="B128" s="182" t="s">
        <v>221</v>
      </c>
      <c r="C128" s="188" t="s">
        <v>423</v>
      </c>
    </row>
    <row r="129" spans="1:3" x14ac:dyDescent="0.25">
      <c r="A129" s="189">
        <v>112</v>
      </c>
      <c r="B129" s="182" t="s">
        <v>222</v>
      </c>
      <c r="C129" s="188" t="s">
        <v>423</v>
      </c>
    </row>
    <row r="130" spans="1:3" x14ac:dyDescent="0.25">
      <c r="A130" s="189">
        <v>113</v>
      </c>
      <c r="B130" s="182" t="s">
        <v>222</v>
      </c>
      <c r="C130" s="188" t="s">
        <v>423</v>
      </c>
    </row>
    <row r="131" spans="1:3" x14ac:dyDescent="0.25">
      <c r="A131" s="189">
        <v>115</v>
      </c>
      <c r="B131" s="182" t="s">
        <v>222</v>
      </c>
      <c r="C131" s="188" t="s">
        <v>423</v>
      </c>
    </row>
    <row r="132" spans="1:3" x14ac:dyDescent="0.25">
      <c r="A132" s="189">
        <v>116</v>
      </c>
      <c r="B132" s="182" t="s">
        <v>222</v>
      </c>
      <c r="C132" s="188" t="s">
        <v>423</v>
      </c>
    </row>
    <row r="133" spans="1:3" x14ac:dyDescent="0.25">
      <c r="A133" s="189">
        <v>117</v>
      </c>
      <c r="B133" s="182" t="s">
        <v>222</v>
      </c>
      <c r="C133" s="188" t="s">
        <v>423</v>
      </c>
    </row>
    <row r="134" spans="1:3" x14ac:dyDescent="0.25">
      <c r="A134" s="189">
        <v>118</v>
      </c>
      <c r="B134" s="182" t="s">
        <v>223</v>
      </c>
      <c r="C134" s="188" t="s">
        <v>423</v>
      </c>
    </row>
    <row r="135" spans="1:3" x14ac:dyDescent="0.25">
      <c r="A135" s="189">
        <v>119</v>
      </c>
      <c r="B135" s="182" t="s">
        <v>223</v>
      </c>
      <c r="C135" s="188" t="s">
        <v>423</v>
      </c>
    </row>
    <row r="136" spans="1:3" x14ac:dyDescent="0.25">
      <c r="A136" s="189">
        <v>120</v>
      </c>
      <c r="B136" s="182" t="s">
        <v>195</v>
      </c>
      <c r="C136" s="188" t="s">
        <v>423</v>
      </c>
    </row>
    <row r="137" spans="1:3" x14ac:dyDescent="0.25">
      <c r="A137" s="189">
        <v>121</v>
      </c>
      <c r="B137" s="182" t="s">
        <v>224</v>
      </c>
      <c r="C137" s="188" t="s">
        <v>422</v>
      </c>
    </row>
    <row r="138" spans="1:3" x14ac:dyDescent="0.25">
      <c r="A138" s="189">
        <v>122</v>
      </c>
      <c r="B138" s="182" t="s">
        <v>225</v>
      </c>
      <c r="C138" s="188" t="s">
        <v>422</v>
      </c>
    </row>
    <row r="139" spans="1:3" x14ac:dyDescent="0.25">
      <c r="A139" s="189">
        <v>123</v>
      </c>
      <c r="B139" s="182" t="s">
        <v>226</v>
      </c>
      <c r="C139" s="188" t="s">
        <v>422</v>
      </c>
    </row>
    <row r="140" spans="1:3" x14ac:dyDescent="0.25">
      <c r="A140" s="189">
        <v>124</v>
      </c>
      <c r="B140" s="182" t="s">
        <v>226</v>
      </c>
      <c r="C140" s="188" t="s">
        <v>422</v>
      </c>
    </row>
    <row r="141" spans="1:3" x14ac:dyDescent="0.25">
      <c r="A141" s="189">
        <v>125</v>
      </c>
      <c r="B141" s="182" t="s">
        <v>226</v>
      </c>
      <c r="C141" s="188" t="s">
        <v>422</v>
      </c>
    </row>
    <row r="142" spans="1:3" x14ac:dyDescent="0.25">
      <c r="A142" s="189">
        <v>126</v>
      </c>
      <c r="B142" s="182" t="s">
        <v>227</v>
      </c>
      <c r="C142" s="188" t="s">
        <v>422</v>
      </c>
    </row>
    <row r="143" spans="1:3" x14ac:dyDescent="0.25">
      <c r="A143" s="189">
        <v>127</v>
      </c>
      <c r="B143" s="182" t="s">
        <v>228</v>
      </c>
      <c r="C143" s="188" t="s">
        <v>422</v>
      </c>
    </row>
    <row r="144" spans="1:3" x14ac:dyDescent="0.25">
      <c r="A144" s="189">
        <v>128</v>
      </c>
      <c r="B144" s="182" t="s">
        <v>229</v>
      </c>
      <c r="C144" s="188" t="s">
        <v>422</v>
      </c>
    </row>
    <row r="145" spans="1:3" x14ac:dyDescent="0.25">
      <c r="A145" s="189">
        <v>129</v>
      </c>
      <c r="B145" s="182" t="s">
        <v>228</v>
      </c>
      <c r="C145" s="188" t="s">
        <v>422</v>
      </c>
    </row>
    <row r="146" spans="1:3" x14ac:dyDescent="0.25">
      <c r="A146" s="189">
        <v>130</v>
      </c>
      <c r="B146" s="182" t="s">
        <v>230</v>
      </c>
      <c r="C146" s="188" t="s">
        <v>422</v>
      </c>
    </row>
    <row r="147" spans="1:3" x14ac:dyDescent="0.25">
      <c r="A147" s="189">
        <v>131</v>
      </c>
      <c r="B147" s="182" t="s">
        <v>230</v>
      </c>
      <c r="C147" s="188" t="s">
        <v>422</v>
      </c>
    </row>
    <row r="148" spans="1:3" x14ac:dyDescent="0.25">
      <c r="A148" s="189">
        <v>132</v>
      </c>
      <c r="B148" s="182" t="s">
        <v>231</v>
      </c>
      <c r="C148" s="188" t="s">
        <v>422</v>
      </c>
    </row>
    <row r="149" spans="1:3" x14ac:dyDescent="0.25">
      <c r="A149" s="189">
        <v>133</v>
      </c>
      <c r="B149" s="182" t="s">
        <v>231</v>
      </c>
      <c r="C149" s="188" t="s">
        <v>422</v>
      </c>
    </row>
    <row r="150" spans="1:3" x14ac:dyDescent="0.25">
      <c r="A150" s="189">
        <v>134</v>
      </c>
      <c r="B150" s="182" t="s">
        <v>231</v>
      </c>
      <c r="C150" s="188" t="s">
        <v>422</v>
      </c>
    </row>
    <row r="151" spans="1:3" x14ac:dyDescent="0.25">
      <c r="A151" s="189">
        <v>135</v>
      </c>
      <c r="B151" s="182" t="s">
        <v>231</v>
      </c>
      <c r="C151" s="188" t="s">
        <v>422</v>
      </c>
    </row>
    <row r="152" spans="1:3" x14ac:dyDescent="0.25">
      <c r="A152" s="189">
        <v>136</v>
      </c>
      <c r="B152" s="182" t="s">
        <v>231</v>
      </c>
      <c r="C152" s="188" t="s">
        <v>422</v>
      </c>
    </row>
    <row r="153" spans="1:3" x14ac:dyDescent="0.25">
      <c r="A153" s="189">
        <v>137</v>
      </c>
      <c r="B153" s="182" t="s">
        <v>231</v>
      </c>
      <c r="C153" s="188" t="s">
        <v>422</v>
      </c>
    </row>
    <row r="154" spans="1:3" x14ac:dyDescent="0.25">
      <c r="A154" s="189">
        <v>138</v>
      </c>
      <c r="B154" s="182" t="s">
        <v>231</v>
      </c>
      <c r="C154" s="188" t="s">
        <v>422</v>
      </c>
    </row>
    <row r="155" spans="1:3" x14ac:dyDescent="0.25">
      <c r="A155" s="189">
        <v>140</v>
      </c>
      <c r="B155" s="182" t="s">
        <v>215</v>
      </c>
      <c r="C155" s="188" t="s">
        <v>422</v>
      </c>
    </row>
    <row r="156" spans="1:3" x14ac:dyDescent="0.25">
      <c r="A156" s="189">
        <v>141</v>
      </c>
      <c r="B156" s="182" t="s">
        <v>232</v>
      </c>
      <c r="C156" s="188" t="s">
        <v>422</v>
      </c>
    </row>
    <row r="157" spans="1:3" x14ac:dyDescent="0.25">
      <c r="A157" s="189">
        <v>142</v>
      </c>
      <c r="B157" s="182" t="s">
        <v>232</v>
      </c>
      <c r="C157" s="188" t="s">
        <v>422</v>
      </c>
    </row>
    <row r="158" spans="1:3" x14ac:dyDescent="0.25">
      <c r="A158" s="189">
        <v>143</v>
      </c>
      <c r="B158" s="182" t="s">
        <v>218</v>
      </c>
      <c r="C158" s="188" t="s">
        <v>423</v>
      </c>
    </row>
    <row r="159" spans="1:3" x14ac:dyDescent="0.25">
      <c r="A159" s="189">
        <v>144</v>
      </c>
      <c r="B159" s="182" t="s">
        <v>233</v>
      </c>
      <c r="C159" s="188" t="s">
        <v>422</v>
      </c>
    </row>
    <row r="160" spans="1:3" x14ac:dyDescent="0.25">
      <c r="A160" s="189">
        <v>145</v>
      </c>
      <c r="B160" s="182" t="s">
        <v>233</v>
      </c>
      <c r="C160" s="188" t="s">
        <v>422</v>
      </c>
    </row>
    <row r="161" spans="1:3" x14ac:dyDescent="0.25">
      <c r="A161" s="189">
        <v>146</v>
      </c>
      <c r="B161" s="182" t="s">
        <v>233</v>
      </c>
      <c r="C161" s="188" t="s">
        <v>422</v>
      </c>
    </row>
    <row r="162" spans="1:3" x14ac:dyDescent="0.25">
      <c r="A162" s="189">
        <v>147</v>
      </c>
      <c r="B162" s="182" t="s">
        <v>233</v>
      </c>
      <c r="C162" s="188" t="s">
        <v>422</v>
      </c>
    </row>
    <row r="163" spans="1:3" x14ac:dyDescent="0.25">
      <c r="A163" s="189">
        <v>148</v>
      </c>
      <c r="B163" s="182" t="s">
        <v>234</v>
      </c>
      <c r="C163" s="188" t="s">
        <v>422</v>
      </c>
    </row>
    <row r="164" spans="1:3" x14ac:dyDescent="0.25">
      <c r="A164" s="189">
        <v>149</v>
      </c>
      <c r="B164" s="182" t="s">
        <v>235</v>
      </c>
      <c r="C164" s="188" t="s">
        <v>422</v>
      </c>
    </row>
    <row r="165" spans="1:3" x14ac:dyDescent="0.25">
      <c r="A165" s="189">
        <v>150</v>
      </c>
      <c r="B165" s="182" t="s">
        <v>227</v>
      </c>
      <c r="C165" s="188" t="s">
        <v>422</v>
      </c>
    </row>
    <row r="166" spans="1:3" x14ac:dyDescent="0.25">
      <c r="A166" s="189">
        <v>151</v>
      </c>
      <c r="B166" s="182" t="s">
        <v>227</v>
      </c>
      <c r="C166" s="188" t="s">
        <v>422</v>
      </c>
    </row>
    <row r="167" spans="1:3" x14ac:dyDescent="0.25">
      <c r="A167" s="189">
        <v>152</v>
      </c>
      <c r="B167" s="182" t="s">
        <v>227</v>
      </c>
      <c r="C167" s="188" t="s">
        <v>422</v>
      </c>
    </row>
    <row r="168" spans="1:3" x14ac:dyDescent="0.25">
      <c r="A168" s="189">
        <v>153</v>
      </c>
      <c r="B168" s="182" t="s">
        <v>227</v>
      </c>
      <c r="C168" s="188" t="s">
        <v>422</v>
      </c>
    </row>
    <row r="169" spans="1:3" x14ac:dyDescent="0.25">
      <c r="A169" s="189">
        <v>154</v>
      </c>
      <c r="B169" s="182" t="s">
        <v>227</v>
      </c>
      <c r="C169" s="188" t="s">
        <v>422</v>
      </c>
    </row>
    <row r="170" spans="1:3" x14ac:dyDescent="0.25">
      <c r="A170" s="189">
        <v>155</v>
      </c>
      <c r="B170" s="182" t="s">
        <v>215</v>
      </c>
      <c r="C170" s="188" t="s">
        <v>423</v>
      </c>
    </row>
    <row r="171" spans="1:3" x14ac:dyDescent="0.25">
      <c r="A171" s="189">
        <v>156</v>
      </c>
      <c r="B171" s="182" t="s">
        <v>227</v>
      </c>
      <c r="C171" s="188" t="s">
        <v>422</v>
      </c>
    </row>
    <row r="172" spans="1:3" x14ac:dyDescent="0.25">
      <c r="A172" s="189">
        <v>157</v>
      </c>
      <c r="B172" s="182" t="s">
        <v>227</v>
      </c>
      <c r="C172" s="188" t="s">
        <v>422</v>
      </c>
    </row>
    <row r="173" spans="1:3" x14ac:dyDescent="0.25">
      <c r="A173" s="189">
        <v>158</v>
      </c>
      <c r="B173" s="182" t="s">
        <v>227</v>
      </c>
      <c r="C173" s="188" t="s">
        <v>422</v>
      </c>
    </row>
    <row r="174" spans="1:3" x14ac:dyDescent="0.25">
      <c r="A174" s="189">
        <v>159</v>
      </c>
      <c r="B174" s="182" t="s">
        <v>202</v>
      </c>
      <c r="C174" s="188" t="s">
        <v>423</v>
      </c>
    </row>
    <row r="175" spans="1:3" x14ac:dyDescent="0.25">
      <c r="A175" s="189">
        <v>160</v>
      </c>
      <c r="B175" s="182" t="s">
        <v>227</v>
      </c>
      <c r="C175" s="188" t="s">
        <v>422</v>
      </c>
    </row>
    <row r="176" spans="1:3" x14ac:dyDescent="0.25">
      <c r="A176" s="189">
        <v>161</v>
      </c>
      <c r="B176" s="182" t="s">
        <v>227</v>
      </c>
      <c r="C176" s="188" t="s">
        <v>422</v>
      </c>
    </row>
    <row r="177" spans="1:3" x14ac:dyDescent="0.25">
      <c r="A177" s="189">
        <v>162</v>
      </c>
      <c r="B177" s="182" t="s">
        <v>227</v>
      </c>
      <c r="C177" s="188" t="s">
        <v>422</v>
      </c>
    </row>
    <row r="178" spans="1:3" x14ac:dyDescent="0.25">
      <c r="A178" s="189">
        <v>163</v>
      </c>
      <c r="B178" s="182" t="s">
        <v>227</v>
      </c>
      <c r="C178" s="188" t="s">
        <v>422</v>
      </c>
    </row>
    <row r="179" spans="1:3" x14ac:dyDescent="0.25">
      <c r="A179" s="189">
        <v>164</v>
      </c>
      <c r="B179" s="182" t="s">
        <v>227</v>
      </c>
      <c r="C179" s="188" t="s">
        <v>422</v>
      </c>
    </row>
    <row r="180" spans="1:3" x14ac:dyDescent="0.25">
      <c r="A180" s="189">
        <v>165</v>
      </c>
      <c r="B180" s="182" t="s">
        <v>227</v>
      </c>
      <c r="C180" s="188" t="s">
        <v>422</v>
      </c>
    </row>
    <row r="181" spans="1:3" x14ac:dyDescent="0.25">
      <c r="A181" s="189">
        <v>166</v>
      </c>
      <c r="B181" s="182" t="s">
        <v>227</v>
      </c>
      <c r="C181" s="188" t="s">
        <v>422</v>
      </c>
    </row>
    <row r="182" spans="1:3" x14ac:dyDescent="0.25">
      <c r="A182" s="189">
        <v>167</v>
      </c>
      <c r="B182" s="182" t="s">
        <v>227</v>
      </c>
      <c r="C182" s="188" t="s">
        <v>422</v>
      </c>
    </row>
    <row r="183" spans="1:3" x14ac:dyDescent="0.25">
      <c r="A183" s="189">
        <v>168</v>
      </c>
      <c r="B183" s="182" t="s">
        <v>227</v>
      </c>
      <c r="C183" s="188" t="s">
        <v>422</v>
      </c>
    </row>
    <row r="184" spans="1:3" x14ac:dyDescent="0.25">
      <c r="A184" s="189">
        <v>169</v>
      </c>
      <c r="B184" s="182" t="s">
        <v>227</v>
      </c>
      <c r="C184" s="188" t="s">
        <v>422</v>
      </c>
    </row>
    <row r="185" spans="1:3" x14ac:dyDescent="0.25">
      <c r="A185" s="189">
        <v>170</v>
      </c>
      <c r="B185" s="182" t="s">
        <v>227</v>
      </c>
      <c r="C185" s="188" t="s">
        <v>422</v>
      </c>
    </row>
    <row r="186" spans="1:3" x14ac:dyDescent="0.25">
      <c r="A186" s="189">
        <v>171</v>
      </c>
      <c r="B186" s="182" t="s">
        <v>227</v>
      </c>
      <c r="C186" s="188" t="s">
        <v>422</v>
      </c>
    </row>
    <row r="187" spans="1:3" x14ac:dyDescent="0.25">
      <c r="A187" s="189">
        <v>172</v>
      </c>
      <c r="B187" s="182" t="s">
        <v>227</v>
      </c>
      <c r="C187" s="188" t="s">
        <v>422</v>
      </c>
    </row>
    <row r="188" spans="1:3" x14ac:dyDescent="0.25">
      <c r="A188" s="189">
        <v>173</v>
      </c>
      <c r="B188" s="182" t="s">
        <v>227</v>
      </c>
      <c r="C188" s="188" t="s">
        <v>422</v>
      </c>
    </row>
    <row r="189" spans="1:3" x14ac:dyDescent="0.25">
      <c r="A189" s="189">
        <v>174</v>
      </c>
      <c r="B189" s="182" t="s">
        <v>227</v>
      </c>
      <c r="C189" s="188" t="s">
        <v>422</v>
      </c>
    </row>
    <row r="190" spans="1:3" x14ac:dyDescent="0.25">
      <c r="A190" s="189">
        <v>175</v>
      </c>
      <c r="B190" s="182" t="s">
        <v>227</v>
      </c>
      <c r="C190" s="188" t="s">
        <v>422</v>
      </c>
    </row>
    <row r="191" spans="1:3" x14ac:dyDescent="0.25">
      <c r="A191" s="189">
        <v>176</v>
      </c>
      <c r="B191" s="182" t="s">
        <v>227</v>
      </c>
      <c r="C191" s="188" t="s">
        <v>422</v>
      </c>
    </row>
    <row r="192" spans="1:3" x14ac:dyDescent="0.25">
      <c r="A192" s="189">
        <v>177</v>
      </c>
      <c r="B192" s="182" t="s">
        <v>227</v>
      </c>
      <c r="C192" s="188" t="s">
        <v>422</v>
      </c>
    </row>
    <row r="193" spans="1:3" x14ac:dyDescent="0.25">
      <c r="A193" s="189">
        <v>178</v>
      </c>
      <c r="B193" s="182" t="s">
        <v>236</v>
      </c>
      <c r="C193" s="188" t="s">
        <v>422</v>
      </c>
    </row>
    <row r="194" spans="1:3" x14ac:dyDescent="0.25">
      <c r="A194" s="189">
        <v>179</v>
      </c>
      <c r="B194" s="182" t="s">
        <v>227</v>
      </c>
      <c r="C194" s="188" t="s">
        <v>422</v>
      </c>
    </row>
    <row r="195" spans="1:3" x14ac:dyDescent="0.25">
      <c r="A195" s="189">
        <v>180</v>
      </c>
      <c r="B195" s="182" t="s">
        <v>227</v>
      </c>
      <c r="C195" s="188" t="s">
        <v>422</v>
      </c>
    </row>
    <row r="196" spans="1:3" x14ac:dyDescent="0.25">
      <c r="A196" s="189">
        <v>181</v>
      </c>
      <c r="B196" s="182" t="s">
        <v>227</v>
      </c>
      <c r="C196" s="188" t="s">
        <v>422</v>
      </c>
    </row>
    <row r="197" spans="1:3" x14ac:dyDescent="0.25">
      <c r="A197" s="189">
        <v>182</v>
      </c>
      <c r="B197" s="182" t="s">
        <v>227</v>
      </c>
      <c r="C197" s="188" t="s">
        <v>422</v>
      </c>
    </row>
    <row r="198" spans="1:3" x14ac:dyDescent="0.25">
      <c r="A198" s="189">
        <v>183</v>
      </c>
      <c r="B198" s="182" t="s">
        <v>227</v>
      </c>
      <c r="C198" s="188" t="s">
        <v>422</v>
      </c>
    </row>
    <row r="199" spans="1:3" x14ac:dyDescent="0.25">
      <c r="A199" s="189">
        <v>184</v>
      </c>
      <c r="B199" s="182" t="s">
        <v>227</v>
      </c>
      <c r="C199" s="188" t="s">
        <v>422</v>
      </c>
    </row>
    <row r="200" spans="1:3" x14ac:dyDescent="0.25">
      <c r="A200" s="189">
        <v>185</v>
      </c>
      <c r="B200" s="182" t="s">
        <v>227</v>
      </c>
      <c r="C200" s="188" t="s">
        <v>422</v>
      </c>
    </row>
    <row r="201" spans="1:3" x14ac:dyDescent="0.25">
      <c r="A201" s="189">
        <v>186</v>
      </c>
      <c r="B201" s="182" t="s">
        <v>227</v>
      </c>
      <c r="C201" s="188" t="s">
        <v>422</v>
      </c>
    </row>
    <row r="202" spans="1:3" x14ac:dyDescent="0.25">
      <c r="A202" s="189">
        <v>187</v>
      </c>
      <c r="B202" s="182" t="s">
        <v>227</v>
      </c>
      <c r="C202" s="188" t="s">
        <v>422</v>
      </c>
    </row>
    <row r="203" spans="1:3" x14ac:dyDescent="0.25">
      <c r="A203" s="189">
        <v>188</v>
      </c>
      <c r="B203" s="182" t="s">
        <v>227</v>
      </c>
      <c r="C203" s="188" t="s">
        <v>422</v>
      </c>
    </row>
    <row r="204" spans="1:3" x14ac:dyDescent="0.25">
      <c r="A204" s="189">
        <v>189</v>
      </c>
      <c r="B204" s="182" t="s">
        <v>227</v>
      </c>
      <c r="C204" s="188" t="s">
        <v>423</v>
      </c>
    </row>
    <row r="205" spans="1:3" x14ac:dyDescent="0.25">
      <c r="A205" s="189">
        <v>190</v>
      </c>
      <c r="B205" s="182" t="s">
        <v>227</v>
      </c>
      <c r="C205" s="188" t="s">
        <v>423</v>
      </c>
    </row>
    <row r="206" spans="1:3" x14ac:dyDescent="0.25">
      <c r="A206" s="189">
        <v>191</v>
      </c>
      <c r="B206" s="182" t="s">
        <v>227</v>
      </c>
      <c r="C206" s="188" t="s">
        <v>423</v>
      </c>
    </row>
    <row r="207" spans="1:3" x14ac:dyDescent="0.25">
      <c r="A207" s="189">
        <v>192</v>
      </c>
      <c r="B207" s="182" t="s">
        <v>227</v>
      </c>
      <c r="C207" s="188" t="s">
        <v>423</v>
      </c>
    </row>
    <row r="208" spans="1:3" x14ac:dyDescent="0.25">
      <c r="A208" s="189">
        <v>193</v>
      </c>
      <c r="B208" s="182" t="s">
        <v>227</v>
      </c>
      <c r="C208" s="188" t="s">
        <v>423</v>
      </c>
    </row>
    <row r="209" spans="1:3" x14ac:dyDescent="0.25">
      <c r="A209" s="189">
        <v>194</v>
      </c>
      <c r="B209" s="182" t="s">
        <v>227</v>
      </c>
      <c r="C209" s="188" t="s">
        <v>423</v>
      </c>
    </row>
    <row r="210" spans="1:3" x14ac:dyDescent="0.25">
      <c r="A210" s="189">
        <v>195</v>
      </c>
      <c r="B210" s="182" t="s">
        <v>227</v>
      </c>
      <c r="C210" s="188" t="s">
        <v>423</v>
      </c>
    </row>
    <row r="211" spans="1:3" x14ac:dyDescent="0.25">
      <c r="A211" s="189">
        <v>196</v>
      </c>
      <c r="B211" s="182" t="s">
        <v>227</v>
      </c>
      <c r="C211" s="188" t="s">
        <v>423</v>
      </c>
    </row>
    <row r="212" spans="1:3" x14ac:dyDescent="0.25">
      <c r="A212" s="189">
        <v>197</v>
      </c>
      <c r="B212" s="182" t="s">
        <v>227</v>
      </c>
      <c r="C212" s="188" t="s">
        <v>423</v>
      </c>
    </row>
    <row r="213" spans="1:3" x14ac:dyDescent="0.25">
      <c r="A213" s="189">
        <v>198</v>
      </c>
      <c r="B213" s="182" t="s">
        <v>227</v>
      </c>
      <c r="C213" s="188" t="s">
        <v>423</v>
      </c>
    </row>
    <row r="214" spans="1:3" x14ac:dyDescent="0.25">
      <c r="A214" s="189">
        <v>199</v>
      </c>
      <c r="B214" s="182" t="s">
        <v>227</v>
      </c>
      <c r="C214" s="188" t="s">
        <v>423</v>
      </c>
    </row>
    <row r="215" spans="1:3" x14ac:dyDescent="0.25">
      <c r="A215" s="189">
        <v>201</v>
      </c>
      <c r="B215" s="182" t="s">
        <v>227</v>
      </c>
      <c r="C215" s="188" t="s">
        <v>423</v>
      </c>
    </row>
    <row r="216" spans="1:3" x14ac:dyDescent="0.25">
      <c r="A216" s="189">
        <v>202</v>
      </c>
      <c r="B216" s="182" t="s">
        <v>227</v>
      </c>
      <c r="C216" s="188" t="s">
        <v>423</v>
      </c>
    </row>
    <row r="217" spans="1:3" x14ac:dyDescent="0.25">
      <c r="A217" s="189">
        <v>203</v>
      </c>
      <c r="B217" s="182" t="s">
        <v>227</v>
      </c>
      <c r="C217" s="188" t="s">
        <v>423</v>
      </c>
    </row>
    <row r="218" spans="1:3" x14ac:dyDescent="0.25">
      <c r="A218" s="189">
        <v>204</v>
      </c>
      <c r="B218" s="182" t="s">
        <v>227</v>
      </c>
      <c r="C218" s="188" t="s">
        <v>423</v>
      </c>
    </row>
    <row r="219" spans="1:3" x14ac:dyDescent="0.25">
      <c r="A219" s="189">
        <v>205</v>
      </c>
      <c r="B219" s="182" t="s">
        <v>227</v>
      </c>
      <c r="C219" s="188" t="s">
        <v>423</v>
      </c>
    </row>
    <row r="220" spans="1:3" x14ac:dyDescent="0.25">
      <c r="A220" s="189">
        <v>206</v>
      </c>
      <c r="B220" s="182" t="s">
        <v>227</v>
      </c>
      <c r="C220" s="188" t="s">
        <v>423</v>
      </c>
    </row>
    <row r="221" spans="1:3" x14ac:dyDescent="0.25">
      <c r="A221" s="189">
        <v>207</v>
      </c>
      <c r="B221" s="182" t="s">
        <v>227</v>
      </c>
      <c r="C221" s="188" t="s">
        <v>423</v>
      </c>
    </row>
    <row r="222" spans="1:3" x14ac:dyDescent="0.25">
      <c r="A222" s="189">
        <v>208</v>
      </c>
      <c r="B222" s="182" t="s">
        <v>227</v>
      </c>
      <c r="C222" s="188" t="s">
        <v>423</v>
      </c>
    </row>
    <row r="223" spans="1:3" x14ac:dyDescent="0.25">
      <c r="A223" s="189">
        <v>209</v>
      </c>
      <c r="B223" s="182" t="s">
        <v>227</v>
      </c>
      <c r="C223" s="188" t="s">
        <v>422</v>
      </c>
    </row>
    <row r="224" spans="1:3" x14ac:dyDescent="0.25">
      <c r="A224" s="189">
        <v>210</v>
      </c>
      <c r="B224" s="182" t="s">
        <v>227</v>
      </c>
      <c r="C224" s="188" t="s">
        <v>422</v>
      </c>
    </row>
    <row r="225" spans="1:3" x14ac:dyDescent="0.25">
      <c r="A225" s="189">
        <v>211</v>
      </c>
      <c r="B225" s="182" t="s">
        <v>227</v>
      </c>
      <c r="C225" s="188" t="s">
        <v>422</v>
      </c>
    </row>
    <row r="226" spans="1:3" x14ac:dyDescent="0.25">
      <c r="A226" s="189">
        <v>212</v>
      </c>
      <c r="B226" s="182" t="s">
        <v>227</v>
      </c>
      <c r="C226" s="188" t="s">
        <v>422</v>
      </c>
    </row>
    <row r="227" spans="1:3" x14ac:dyDescent="0.25">
      <c r="A227" s="189">
        <v>213</v>
      </c>
      <c r="B227" s="182" t="s">
        <v>227</v>
      </c>
      <c r="C227" s="188" t="s">
        <v>422</v>
      </c>
    </row>
    <row r="228" spans="1:3" x14ac:dyDescent="0.25">
      <c r="A228" s="189">
        <v>214</v>
      </c>
      <c r="B228" s="182" t="s">
        <v>227</v>
      </c>
      <c r="C228" s="188" t="s">
        <v>422</v>
      </c>
    </row>
    <row r="229" spans="1:3" x14ac:dyDescent="0.25">
      <c r="A229" s="189">
        <v>215</v>
      </c>
      <c r="B229" s="182" t="s">
        <v>227</v>
      </c>
      <c r="C229" s="188" t="s">
        <v>422</v>
      </c>
    </row>
    <row r="230" spans="1:3" x14ac:dyDescent="0.25">
      <c r="A230" s="189">
        <v>216</v>
      </c>
      <c r="B230" s="182" t="s">
        <v>227</v>
      </c>
      <c r="C230" s="188" t="s">
        <v>422</v>
      </c>
    </row>
    <row r="231" spans="1:3" x14ac:dyDescent="0.25">
      <c r="A231" s="189">
        <v>217</v>
      </c>
      <c r="B231" s="182" t="s">
        <v>227</v>
      </c>
      <c r="C231" s="188" t="s">
        <v>422</v>
      </c>
    </row>
    <row r="232" spans="1:3" x14ac:dyDescent="0.25">
      <c r="A232" s="189">
        <v>218</v>
      </c>
      <c r="B232" s="182" t="s">
        <v>227</v>
      </c>
      <c r="C232" s="188" t="s">
        <v>422</v>
      </c>
    </row>
    <row r="233" spans="1:3" x14ac:dyDescent="0.25">
      <c r="A233" s="189">
        <v>219</v>
      </c>
      <c r="B233" s="182" t="s">
        <v>227</v>
      </c>
      <c r="C233" s="188" t="s">
        <v>422</v>
      </c>
    </row>
    <row r="234" spans="1:3" x14ac:dyDescent="0.25">
      <c r="A234" s="189">
        <v>220</v>
      </c>
      <c r="B234" s="182" t="s">
        <v>227</v>
      </c>
      <c r="C234" s="188" t="s">
        <v>422</v>
      </c>
    </row>
    <row r="235" spans="1:3" x14ac:dyDescent="0.25">
      <c r="A235" s="189">
        <v>221</v>
      </c>
      <c r="B235" s="182" t="s">
        <v>227</v>
      </c>
      <c r="C235" s="188" t="s">
        <v>422</v>
      </c>
    </row>
    <row r="236" spans="1:3" x14ac:dyDescent="0.25">
      <c r="A236" s="189">
        <v>222</v>
      </c>
      <c r="B236" s="182" t="s">
        <v>227</v>
      </c>
      <c r="C236" s="188" t="s">
        <v>422</v>
      </c>
    </row>
    <row r="237" spans="1:3" x14ac:dyDescent="0.25">
      <c r="A237" s="189">
        <v>223</v>
      </c>
      <c r="B237" s="182" t="s">
        <v>227</v>
      </c>
      <c r="C237" s="188" t="s">
        <v>422</v>
      </c>
    </row>
    <row r="238" spans="1:3" x14ac:dyDescent="0.25">
      <c r="A238" s="189">
        <v>224</v>
      </c>
      <c r="B238" s="182" t="s">
        <v>227</v>
      </c>
      <c r="C238" s="188" t="s">
        <v>422</v>
      </c>
    </row>
    <row r="239" spans="1:3" x14ac:dyDescent="0.25">
      <c r="A239" s="189">
        <v>225</v>
      </c>
      <c r="B239" s="182" t="s">
        <v>227</v>
      </c>
      <c r="C239" s="188" t="s">
        <v>422</v>
      </c>
    </row>
    <row r="240" spans="1:3" x14ac:dyDescent="0.25">
      <c r="A240" s="189">
        <v>226</v>
      </c>
      <c r="B240" s="182" t="s">
        <v>227</v>
      </c>
      <c r="C240" s="188" t="s">
        <v>422</v>
      </c>
    </row>
    <row r="241" spans="1:3" x14ac:dyDescent="0.25">
      <c r="A241" s="189">
        <v>227</v>
      </c>
      <c r="B241" s="182" t="s">
        <v>227</v>
      </c>
      <c r="C241" s="188" t="s">
        <v>422</v>
      </c>
    </row>
    <row r="242" spans="1:3" x14ac:dyDescent="0.25">
      <c r="A242" s="189">
        <v>228</v>
      </c>
      <c r="B242" s="182" t="s">
        <v>237</v>
      </c>
      <c r="C242" s="188" t="s">
        <v>423</v>
      </c>
    </row>
    <row r="243" spans="1:3" x14ac:dyDescent="0.25">
      <c r="A243" s="189">
        <v>229</v>
      </c>
      <c r="B243" s="182" t="s">
        <v>237</v>
      </c>
      <c r="C243" s="188" t="s">
        <v>423</v>
      </c>
    </row>
    <row r="244" spans="1:3" x14ac:dyDescent="0.25">
      <c r="A244" s="189">
        <v>230</v>
      </c>
      <c r="B244" s="182" t="s">
        <v>227</v>
      </c>
      <c r="C244" s="188" t="s">
        <v>423</v>
      </c>
    </row>
    <row r="245" spans="1:3" x14ac:dyDescent="0.25">
      <c r="A245" s="189">
        <v>231</v>
      </c>
      <c r="B245" s="182" t="s">
        <v>215</v>
      </c>
      <c r="C245" s="188" t="s">
        <v>422</v>
      </c>
    </row>
    <row r="246" spans="1:3" x14ac:dyDescent="0.25">
      <c r="A246" s="189">
        <v>233</v>
      </c>
      <c r="B246" s="182" t="s">
        <v>215</v>
      </c>
      <c r="C246" s="188" t="s">
        <v>422</v>
      </c>
    </row>
    <row r="247" spans="1:3" x14ac:dyDescent="0.25">
      <c r="A247" s="189">
        <v>234</v>
      </c>
      <c r="B247" s="182" t="s">
        <v>215</v>
      </c>
      <c r="C247" s="188" t="s">
        <v>422</v>
      </c>
    </row>
    <row r="248" spans="1:3" x14ac:dyDescent="0.25">
      <c r="A248" s="189">
        <v>235</v>
      </c>
      <c r="B248" s="182" t="s">
        <v>215</v>
      </c>
      <c r="C248" s="188" t="s">
        <v>422</v>
      </c>
    </row>
    <row r="249" spans="1:3" x14ac:dyDescent="0.25">
      <c r="A249" s="189">
        <v>236</v>
      </c>
      <c r="B249" s="182" t="s">
        <v>215</v>
      </c>
      <c r="C249" s="188" t="s">
        <v>422</v>
      </c>
    </row>
    <row r="250" spans="1:3" x14ac:dyDescent="0.25">
      <c r="A250" s="189">
        <v>237</v>
      </c>
      <c r="B250" s="182" t="s">
        <v>215</v>
      </c>
      <c r="C250" s="188" t="s">
        <v>422</v>
      </c>
    </row>
    <row r="251" spans="1:3" x14ac:dyDescent="0.25">
      <c r="A251" s="189">
        <v>238</v>
      </c>
      <c r="B251" s="182" t="s">
        <v>227</v>
      </c>
      <c r="C251" s="188" t="s">
        <v>422</v>
      </c>
    </row>
    <row r="252" spans="1:3" x14ac:dyDescent="0.25">
      <c r="A252" s="189">
        <v>241</v>
      </c>
      <c r="B252" s="182" t="s">
        <v>238</v>
      </c>
      <c r="C252" s="188" t="s">
        <v>422</v>
      </c>
    </row>
    <row r="253" spans="1:3" x14ac:dyDescent="0.25">
      <c r="A253" s="189">
        <v>242</v>
      </c>
      <c r="B253" s="182" t="s">
        <v>239</v>
      </c>
      <c r="C253" s="188" t="s">
        <v>422</v>
      </c>
    </row>
    <row r="254" spans="1:3" x14ac:dyDescent="0.25">
      <c r="A254" s="189">
        <v>243</v>
      </c>
      <c r="B254" s="182" t="s">
        <v>203</v>
      </c>
      <c r="C254" s="188" t="s">
        <v>422</v>
      </c>
    </row>
    <row r="255" spans="1:3" x14ac:dyDescent="0.25">
      <c r="A255" s="189">
        <v>244</v>
      </c>
      <c r="B255" s="182" t="s">
        <v>227</v>
      </c>
      <c r="C255" s="188" t="s">
        <v>422</v>
      </c>
    </row>
    <row r="256" spans="1:3" x14ac:dyDescent="0.25">
      <c r="A256" s="189">
        <v>245</v>
      </c>
      <c r="B256" s="182" t="s">
        <v>239</v>
      </c>
      <c r="C256" s="188" t="s">
        <v>422</v>
      </c>
    </row>
    <row r="257" spans="1:3" x14ac:dyDescent="0.25">
      <c r="A257" s="189">
        <v>246</v>
      </c>
      <c r="B257" s="182" t="s">
        <v>240</v>
      </c>
      <c r="C257" s="188" t="s">
        <v>422</v>
      </c>
    </row>
    <row r="258" spans="1:3" x14ac:dyDescent="0.25">
      <c r="A258" s="189">
        <v>247</v>
      </c>
      <c r="B258" s="182" t="s">
        <v>239</v>
      </c>
      <c r="C258" s="188" t="s">
        <v>422</v>
      </c>
    </row>
    <row r="259" spans="1:3" x14ac:dyDescent="0.25">
      <c r="A259" s="189">
        <v>248</v>
      </c>
      <c r="B259" s="182" t="s">
        <v>227</v>
      </c>
      <c r="C259" s="188" t="s">
        <v>422</v>
      </c>
    </row>
    <row r="260" spans="1:3" x14ac:dyDescent="0.25">
      <c r="A260" s="189">
        <v>249</v>
      </c>
      <c r="B260" s="182" t="s">
        <v>239</v>
      </c>
      <c r="C260" s="188" t="s">
        <v>422</v>
      </c>
    </row>
    <row r="261" spans="1:3" x14ac:dyDescent="0.25">
      <c r="A261" s="189">
        <v>250</v>
      </c>
      <c r="B261" s="182" t="s">
        <v>241</v>
      </c>
      <c r="C261" s="188" t="s">
        <v>423</v>
      </c>
    </row>
    <row r="262" spans="1:3" x14ac:dyDescent="0.25">
      <c r="A262" s="189">
        <v>251</v>
      </c>
      <c r="B262" s="182" t="s">
        <v>241</v>
      </c>
      <c r="C262" s="188" t="s">
        <v>423</v>
      </c>
    </row>
    <row r="263" spans="1:3" x14ac:dyDescent="0.25">
      <c r="A263" s="189">
        <v>252</v>
      </c>
      <c r="B263" s="182" t="s">
        <v>241</v>
      </c>
      <c r="C263" s="188" t="s">
        <v>423</v>
      </c>
    </row>
    <row r="264" spans="1:3" x14ac:dyDescent="0.25">
      <c r="A264" s="189">
        <v>253</v>
      </c>
      <c r="B264" s="182" t="s">
        <v>241</v>
      </c>
      <c r="C264" s="188" t="s">
        <v>423</v>
      </c>
    </row>
    <row r="265" spans="1:3" x14ac:dyDescent="0.25">
      <c r="A265" s="189">
        <v>254</v>
      </c>
      <c r="B265" s="182" t="s">
        <v>242</v>
      </c>
      <c r="C265" s="188" t="s">
        <v>422</v>
      </c>
    </row>
    <row r="266" spans="1:3" x14ac:dyDescent="0.25">
      <c r="A266" s="189">
        <v>255</v>
      </c>
      <c r="B266" s="182" t="s">
        <v>243</v>
      </c>
      <c r="C266" s="188" t="s">
        <v>422</v>
      </c>
    </row>
    <row r="267" spans="1:3" x14ac:dyDescent="0.25">
      <c r="A267" s="189">
        <v>257</v>
      </c>
      <c r="B267" s="182" t="s">
        <v>244</v>
      </c>
      <c r="C267" s="188" t="s">
        <v>422</v>
      </c>
    </row>
    <row r="268" spans="1:3" x14ac:dyDescent="0.25">
      <c r="A268" s="189">
        <v>258</v>
      </c>
      <c r="B268" s="182" t="s">
        <v>245</v>
      </c>
      <c r="C268" s="188" t="s">
        <v>422</v>
      </c>
    </row>
    <row r="269" spans="1:3" x14ac:dyDescent="0.25">
      <c r="A269" s="189">
        <v>259</v>
      </c>
      <c r="B269" s="182" t="s">
        <v>246</v>
      </c>
      <c r="C269" s="188" t="s">
        <v>422</v>
      </c>
    </row>
    <row r="270" spans="1:3" x14ac:dyDescent="0.25">
      <c r="A270" s="189">
        <v>260</v>
      </c>
      <c r="B270" s="182" t="s">
        <v>245</v>
      </c>
      <c r="C270" s="188" t="s">
        <v>423</v>
      </c>
    </row>
    <row r="271" spans="1:3" x14ac:dyDescent="0.25">
      <c r="A271" s="189">
        <v>261</v>
      </c>
      <c r="B271" s="182" t="s">
        <v>245</v>
      </c>
      <c r="C271" s="188" t="s">
        <v>422</v>
      </c>
    </row>
    <row r="272" spans="1:3" x14ac:dyDescent="0.25">
      <c r="A272" s="189">
        <v>262</v>
      </c>
      <c r="B272" s="182" t="s">
        <v>245</v>
      </c>
      <c r="C272" s="188" t="s">
        <v>422</v>
      </c>
    </row>
    <row r="273" spans="1:3" x14ac:dyDescent="0.25">
      <c r="A273" s="189">
        <v>263</v>
      </c>
      <c r="B273" s="182" t="s">
        <v>245</v>
      </c>
      <c r="C273" s="188" t="s">
        <v>422</v>
      </c>
    </row>
    <row r="274" spans="1:3" x14ac:dyDescent="0.25">
      <c r="A274" s="189">
        <v>264</v>
      </c>
      <c r="B274" s="182" t="s">
        <v>245</v>
      </c>
      <c r="C274" s="188" t="s">
        <v>422</v>
      </c>
    </row>
    <row r="275" spans="1:3" x14ac:dyDescent="0.25">
      <c r="A275" s="189">
        <v>265</v>
      </c>
      <c r="B275" s="182" t="s">
        <v>247</v>
      </c>
      <c r="C275" s="188" t="s">
        <v>423</v>
      </c>
    </row>
    <row r="276" spans="1:3" x14ac:dyDescent="0.25">
      <c r="A276" s="189">
        <v>266</v>
      </c>
      <c r="B276" s="182" t="s">
        <v>247</v>
      </c>
      <c r="C276" s="188" t="s">
        <v>423</v>
      </c>
    </row>
    <row r="277" spans="1:3" x14ac:dyDescent="0.25">
      <c r="A277" s="189">
        <v>267</v>
      </c>
      <c r="B277" s="182" t="s">
        <v>247</v>
      </c>
      <c r="C277" s="188" t="s">
        <v>423</v>
      </c>
    </row>
    <row r="278" spans="1:3" x14ac:dyDescent="0.25">
      <c r="A278" s="189">
        <v>268</v>
      </c>
      <c r="B278" s="182" t="s">
        <v>247</v>
      </c>
      <c r="C278" s="188" t="s">
        <v>423</v>
      </c>
    </row>
    <row r="279" spans="1:3" x14ac:dyDescent="0.25">
      <c r="A279" s="189">
        <v>269</v>
      </c>
      <c r="B279" s="182" t="s">
        <v>247</v>
      </c>
      <c r="C279" s="188" t="s">
        <v>423</v>
      </c>
    </row>
    <row r="280" spans="1:3" x14ac:dyDescent="0.25">
      <c r="A280" s="189">
        <v>270</v>
      </c>
      <c r="B280" s="182" t="s">
        <v>247</v>
      </c>
      <c r="C280" s="188" t="s">
        <v>423</v>
      </c>
    </row>
    <row r="281" spans="1:3" x14ac:dyDescent="0.25">
      <c r="A281" s="189">
        <v>271</v>
      </c>
      <c r="B281" s="182" t="s">
        <v>247</v>
      </c>
      <c r="C281" s="188" t="s">
        <v>423</v>
      </c>
    </row>
    <row r="282" spans="1:3" x14ac:dyDescent="0.25">
      <c r="A282" s="189">
        <v>272</v>
      </c>
      <c r="B282" s="182" t="s">
        <v>247</v>
      </c>
      <c r="C282" s="188" t="s">
        <v>423</v>
      </c>
    </row>
    <row r="283" spans="1:3" x14ac:dyDescent="0.25">
      <c r="A283" s="189">
        <v>273</v>
      </c>
      <c r="B283" s="182" t="s">
        <v>247</v>
      </c>
      <c r="C283" s="188" t="s">
        <v>423</v>
      </c>
    </row>
    <row r="284" spans="1:3" x14ac:dyDescent="0.25">
      <c r="A284" s="189">
        <v>274</v>
      </c>
      <c r="B284" s="182" t="s">
        <v>247</v>
      </c>
      <c r="C284" s="188" t="s">
        <v>423</v>
      </c>
    </row>
    <row r="285" spans="1:3" x14ac:dyDescent="0.25">
      <c r="A285" s="189">
        <v>276</v>
      </c>
      <c r="B285" s="182" t="s">
        <v>247</v>
      </c>
      <c r="C285" s="188" t="s">
        <v>423</v>
      </c>
    </row>
    <row r="286" spans="1:3" x14ac:dyDescent="0.25">
      <c r="A286" s="189">
        <v>277</v>
      </c>
      <c r="B286" s="182" t="s">
        <v>248</v>
      </c>
      <c r="C286" s="188" t="s">
        <v>423</v>
      </c>
    </row>
    <row r="287" spans="1:3" x14ac:dyDescent="0.25">
      <c r="A287" s="189">
        <v>278</v>
      </c>
      <c r="B287" s="182" t="s">
        <v>249</v>
      </c>
      <c r="C287" s="188" t="s">
        <v>423</v>
      </c>
    </row>
    <row r="288" spans="1:3" x14ac:dyDescent="0.25">
      <c r="A288" s="189">
        <v>279</v>
      </c>
      <c r="B288" s="182" t="s">
        <v>250</v>
      </c>
      <c r="C288" s="188" t="s">
        <v>423</v>
      </c>
    </row>
    <row r="289" spans="1:3" x14ac:dyDescent="0.25">
      <c r="A289" s="189">
        <v>280</v>
      </c>
      <c r="B289" s="182" t="s">
        <v>251</v>
      </c>
      <c r="C289" s="188" t="s">
        <v>423</v>
      </c>
    </row>
    <row r="290" spans="1:3" x14ac:dyDescent="0.25">
      <c r="A290" s="189">
        <v>281</v>
      </c>
      <c r="B290" s="182" t="s">
        <v>252</v>
      </c>
      <c r="C290" s="188" t="s">
        <v>422</v>
      </c>
    </row>
    <row r="291" spans="1:3" x14ac:dyDescent="0.25">
      <c r="A291" s="189">
        <v>283</v>
      </c>
      <c r="B291" s="182" t="s">
        <v>253</v>
      </c>
      <c r="C291" s="188" t="s">
        <v>422</v>
      </c>
    </row>
    <row r="292" spans="1:3" x14ac:dyDescent="0.25">
      <c r="A292" s="189">
        <v>284</v>
      </c>
      <c r="B292" s="182" t="s">
        <v>195</v>
      </c>
      <c r="C292" s="188" t="s">
        <v>423</v>
      </c>
    </row>
    <row r="293" spans="1:3" x14ac:dyDescent="0.25">
      <c r="A293" s="189">
        <v>285</v>
      </c>
      <c r="B293" s="182" t="s">
        <v>195</v>
      </c>
      <c r="C293" s="188" t="s">
        <v>423</v>
      </c>
    </row>
    <row r="294" spans="1:3" x14ac:dyDescent="0.25">
      <c r="A294" s="189">
        <v>286</v>
      </c>
      <c r="B294" s="182" t="s">
        <v>254</v>
      </c>
      <c r="C294" s="188" t="s">
        <v>423</v>
      </c>
    </row>
    <row r="295" spans="1:3" x14ac:dyDescent="0.25">
      <c r="A295" s="189">
        <v>287</v>
      </c>
      <c r="B295" s="182" t="s">
        <v>255</v>
      </c>
      <c r="C295" s="188" t="s">
        <v>423</v>
      </c>
    </row>
    <row r="296" spans="1:3" x14ac:dyDescent="0.25">
      <c r="A296" s="189">
        <v>288</v>
      </c>
      <c r="B296" s="182" t="s">
        <v>256</v>
      </c>
      <c r="C296" s="188" t="s">
        <v>423</v>
      </c>
    </row>
    <row r="297" spans="1:3" x14ac:dyDescent="0.25">
      <c r="A297" s="189">
        <v>289</v>
      </c>
      <c r="B297" s="182" t="s">
        <v>256</v>
      </c>
      <c r="C297" s="188" t="s">
        <v>423</v>
      </c>
    </row>
    <row r="298" spans="1:3" x14ac:dyDescent="0.25">
      <c r="A298" s="189">
        <v>290</v>
      </c>
      <c r="B298" s="182" t="s">
        <v>256</v>
      </c>
      <c r="C298" s="188" t="s">
        <v>423</v>
      </c>
    </row>
    <row r="299" spans="1:3" x14ac:dyDescent="0.25">
      <c r="A299" s="189">
        <v>291</v>
      </c>
      <c r="B299" s="182" t="s">
        <v>256</v>
      </c>
      <c r="C299" s="188" t="s">
        <v>423</v>
      </c>
    </row>
    <row r="300" spans="1:3" x14ac:dyDescent="0.25">
      <c r="A300" s="189">
        <v>292</v>
      </c>
      <c r="B300" s="182" t="s">
        <v>256</v>
      </c>
      <c r="C300" s="188" t="s">
        <v>423</v>
      </c>
    </row>
    <row r="301" spans="1:3" x14ac:dyDescent="0.25">
      <c r="A301" s="189">
        <v>297</v>
      </c>
      <c r="B301" s="182" t="s">
        <v>256</v>
      </c>
      <c r="C301" s="188" t="s">
        <v>423</v>
      </c>
    </row>
    <row r="302" spans="1:3" x14ac:dyDescent="0.25">
      <c r="A302" s="189">
        <v>298</v>
      </c>
      <c r="B302" s="182" t="s">
        <v>256</v>
      </c>
      <c r="C302" s="188" t="s">
        <v>423</v>
      </c>
    </row>
    <row r="303" spans="1:3" x14ac:dyDescent="0.25">
      <c r="A303" s="189">
        <v>299</v>
      </c>
      <c r="B303" s="182" t="s">
        <v>256</v>
      </c>
      <c r="C303" s="188" t="s">
        <v>423</v>
      </c>
    </row>
    <row r="304" spans="1:3" x14ac:dyDescent="0.25">
      <c r="A304" s="189">
        <v>300</v>
      </c>
      <c r="B304" s="182" t="s">
        <v>257</v>
      </c>
      <c r="C304" s="188" t="s">
        <v>422</v>
      </c>
    </row>
    <row r="305" spans="1:3" x14ac:dyDescent="0.25">
      <c r="A305" s="189">
        <v>301</v>
      </c>
      <c r="B305" s="182" t="s">
        <v>258</v>
      </c>
      <c r="C305" s="188" t="s">
        <v>422</v>
      </c>
    </row>
    <row r="306" spans="1:3" x14ac:dyDescent="0.25">
      <c r="A306" s="189">
        <v>302</v>
      </c>
      <c r="B306" s="182" t="s">
        <v>259</v>
      </c>
      <c r="C306" s="188" t="s">
        <v>422</v>
      </c>
    </row>
    <row r="307" spans="1:3" x14ac:dyDescent="0.25">
      <c r="A307" s="189">
        <v>303</v>
      </c>
      <c r="B307" s="182" t="s">
        <v>256</v>
      </c>
      <c r="C307" s="188" t="s">
        <v>423</v>
      </c>
    </row>
    <row r="308" spans="1:3" x14ac:dyDescent="0.25">
      <c r="A308" s="189">
        <v>304</v>
      </c>
      <c r="B308" s="182" t="s">
        <v>256</v>
      </c>
      <c r="C308" s="188" t="s">
        <v>423</v>
      </c>
    </row>
    <row r="309" spans="1:3" x14ac:dyDescent="0.25">
      <c r="A309" s="189">
        <v>305</v>
      </c>
      <c r="B309" s="182" t="s">
        <v>260</v>
      </c>
      <c r="C309" s="188" t="s">
        <v>422</v>
      </c>
    </row>
    <row r="310" spans="1:3" x14ac:dyDescent="0.25">
      <c r="A310" s="189">
        <v>306</v>
      </c>
      <c r="B310" s="182" t="s">
        <v>260</v>
      </c>
      <c r="C310" s="188" t="s">
        <v>422</v>
      </c>
    </row>
    <row r="311" spans="1:3" x14ac:dyDescent="0.25">
      <c r="A311" s="189">
        <v>307</v>
      </c>
      <c r="B311" s="182" t="s">
        <v>260</v>
      </c>
      <c r="C311" s="188" t="s">
        <v>422</v>
      </c>
    </row>
    <row r="312" spans="1:3" x14ac:dyDescent="0.25">
      <c r="A312" s="189">
        <v>308</v>
      </c>
      <c r="B312" s="182" t="s">
        <v>260</v>
      </c>
      <c r="C312" s="188" t="s">
        <v>422</v>
      </c>
    </row>
    <row r="313" spans="1:3" x14ac:dyDescent="0.25">
      <c r="A313" s="189">
        <v>309</v>
      </c>
      <c r="B313" s="182" t="s">
        <v>261</v>
      </c>
      <c r="C313" s="188" t="s">
        <v>422</v>
      </c>
    </row>
    <row r="314" spans="1:3" x14ac:dyDescent="0.25">
      <c r="A314" s="189">
        <v>310</v>
      </c>
      <c r="B314" s="182" t="s">
        <v>262</v>
      </c>
      <c r="C314" s="188" t="s">
        <v>422</v>
      </c>
    </row>
    <row r="315" spans="1:3" x14ac:dyDescent="0.25">
      <c r="A315" s="189">
        <v>312</v>
      </c>
      <c r="B315" s="182" t="s">
        <v>263</v>
      </c>
      <c r="C315" s="188" t="s">
        <v>422</v>
      </c>
    </row>
    <row r="316" spans="1:3" x14ac:dyDescent="0.25">
      <c r="A316" s="189">
        <v>313</v>
      </c>
      <c r="B316" s="182" t="s">
        <v>264</v>
      </c>
      <c r="C316" s="188" t="s">
        <v>423</v>
      </c>
    </row>
    <row r="317" spans="1:3" x14ac:dyDescent="0.25">
      <c r="A317" s="189">
        <v>314</v>
      </c>
      <c r="B317" s="182" t="s">
        <v>265</v>
      </c>
      <c r="C317" s="188" t="s">
        <v>423</v>
      </c>
    </row>
    <row r="318" spans="1:3" x14ac:dyDescent="0.25">
      <c r="A318" s="189">
        <v>315</v>
      </c>
      <c r="B318" s="182" t="s">
        <v>266</v>
      </c>
      <c r="C318" s="188" t="s">
        <v>423</v>
      </c>
    </row>
    <row r="319" spans="1:3" x14ac:dyDescent="0.25">
      <c r="A319" s="189">
        <v>316</v>
      </c>
      <c r="B319" s="182" t="s">
        <v>267</v>
      </c>
      <c r="C319" s="188" t="s">
        <v>422</v>
      </c>
    </row>
    <row r="320" spans="1:3" x14ac:dyDescent="0.25">
      <c r="A320" s="189">
        <v>317</v>
      </c>
      <c r="B320" s="182" t="s">
        <v>267</v>
      </c>
      <c r="C320" s="188" t="s">
        <v>422</v>
      </c>
    </row>
    <row r="321" spans="1:3" x14ac:dyDescent="0.25">
      <c r="A321" s="189">
        <v>318</v>
      </c>
      <c r="B321" s="182" t="s">
        <v>267</v>
      </c>
      <c r="C321" s="188" t="s">
        <v>422</v>
      </c>
    </row>
    <row r="322" spans="1:3" x14ac:dyDescent="0.25">
      <c r="A322" s="189">
        <v>319</v>
      </c>
      <c r="B322" s="182" t="s">
        <v>268</v>
      </c>
      <c r="C322" s="188" t="s">
        <v>422</v>
      </c>
    </row>
    <row r="323" spans="1:3" x14ac:dyDescent="0.25">
      <c r="A323" s="189">
        <v>320</v>
      </c>
      <c r="B323" s="182" t="s">
        <v>267</v>
      </c>
      <c r="C323" s="188" t="s">
        <v>422</v>
      </c>
    </row>
    <row r="324" spans="1:3" x14ac:dyDescent="0.25">
      <c r="A324" s="189">
        <v>321</v>
      </c>
      <c r="B324" s="182" t="s">
        <v>267</v>
      </c>
      <c r="C324" s="188" t="s">
        <v>422</v>
      </c>
    </row>
    <row r="325" spans="1:3" x14ac:dyDescent="0.25">
      <c r="A325" s="189">
        <v>322</v>
      </c>
      <c r="B325" s="182" t="s">
        <v>267</v>
      </c>
      <c r="C325" s="188" t="s">
        <v>422</v>
      </c>
    </row>
    <row r="326" spans="1:3" x14ac:dyDescent="0.25">
      <c r="A326" s="189">
        <v>323</v>
      </c>
      <c r="B326" s="182" t="s">
        <v>267</v>
      </c>
      <c r="C326" s="188" t="s">
        <v>422</v>
      </c>
    </row>
    <row r="327" spans="1:3" x14ac:dyDescent="0.25">
      <c r="A327" s="189">
        <v>324</v>
      </c>
      <c r="B327" s="182" t="s">
        <v>269</v>
      </c>
      <c r="C327" s="188" t="s">
        <v>422</v>
      </c>
    </row>
    <row r="328" spans="1:3" x14ac:dyDescent="0.25">
      <c r="A328" s="189">
        <v>325</v>
      </c>
      <c r="B328" s="182" t="s">
        <v>270</v>
      </c>
      <c r="C328" s="188" t="s">
        <v>422</v>
      </c>
    </row>
    <row r="329" spans="1:3" x14ac:dyDescent="0.25">
      <c r="A329" s="189">
        <v>326</v>
      </c>
      <c r="B329" s="182" t="s">
        <v>270</v>
      </c>
      <c r="C329" s="188" t="s">
        <v>422</v>
      </c>
    </row>
    <row r="330" spans="1:3" x14ac:dyDescent="0.25">
      <c r="A330" s="189">
        <v>327</v>
      </c>
      <c r="B330" s="182" t="s">
        <v>270</v>
      </c>
      <c r="C330" s="188" t="s">
        <v>422</v>
      </c>
    </row>
    <row r="331" spans="1:3" x14ac:dyDescent="0.25">
      <c r="A331" s="189">
        <v>328</v>
      </c>
      <c r="B331" s="182" t="s">
        <v>270</v>
      </c>
      <c r="C331" s="188" t="s">
        <v>422</v>
      </c>
    </row>
    <row r="332" spans="1:3" x14ac:dyDescent="0.25">
      <c r="A332" s="189">
        <v>329</v>
      </c>
      <c r="B332" s="182" t="s">
        <v>270</v>
      </c>
      <c r="C332" s="188" t="s">
        <v>422</v>
      </c>
    </row>
    <row r="333" spans="1:3" x14ac:dyDescent="0.25">
      <c r="A333" s="189">
        <v>330</v>
      </c>
      <c r="B333" s="182" t="s">
        <v>270</v>
      </c>
      <c r="C333" s="188" t="s">
        <v>422</v>
      </c>
    </row>
    <row r="334" spans="1:3" x14ac:dyDescent="0.25">
      <c r="A334" s="189">
        <v>331</v>
      </c>
      <c r="B334" s="182" t="s">
        <v>270</v>
      </c>
      <c r="C334" s="188" t="s">
        <v>422</v>
      </c>
    </row>
    <row r="335" spans="1:3" x14ac:dyDescent="0.25">
      <c r="A335" s="189">
        <v>332</v>
      </c>
      <c r="B335" s="182" t="s">
        <v>270</v>
      </c>
      <c r="C335" s="188" t="s">
        <v>423</v>
      </c>
    </row>
    <row r="336" spans="1:3" x14ac:dyDescent="0.25">
      <c r="A336" s="189">
        <v>334</v>
      </c>
      <c r="B336" s="182" t="s">
        <v>271</v>
      </c>
      <c r="C336" s="188" t="s">
        <v>422</v>
      </c>
    </row>
    <row r="337" spans="1:3" x14ac:dyDescent="0.25">
      <c r="A337" s="189">
        <v>335</v>
      </c>
      <c r="B337" s="182" t="s">
        <v>272</v>
      </c>
      <c r="C337" s="188" t="s">
        <v>422</v>
      </c>
    </row>
    <row r="338" spans="1:3" x14ac:dyDescent="0.25">
      <c r="A338" s="189">
        <v>336</v>
      </c>
      <c r="B338" s="182" t="s">
        <v>273</v>
      </c>
      <c r="C338" s="188" t="s">
        <v>423</v>
      </c>
    </row>
    <row r="339" spans="1:3" x14ac:dyDescent="0.25">
      <c r="A339" s="189">
        <v>337</v>
      </c>
      <c r="B339" s="182" t="s">
        <v>273</v>
      </c>
      <c r="C339" s="188" t="s">
        <v>423</v>
      </c>
    </row>
    <row r="340" spans="1:3" x14ac:dyDescent="0.25">
      <c r="A340" s="189">
        <v>338</v>
      </c>
      <c r="B340" s="182" t="s">
        <v>274</v>
      </c>
      <c r="C340" s="188" t="s">
        <v>422</v>
      </c>
    </row>
    <row r="341" spans="1:3" x14ac:dyDescent="0.25">
      <c r="A341" s="189">
        <v>339</v>
      </c>
      <c r="B341" s="182" t="s">
        <v>275</v>
      </c>
      <c r="C341" s="188" t="s">
        <v>423</v>
      </c>
    </row>
    <row r="342" spans="1:3" x14ac:dyDescent="0.25">
      <c r="A342" s="189">
        <v>340</v>
      </c>
      <c r="B342" s="182" t="s">
        <v>275</v>
      </c>
      <c r="C342" s="188" t="s">
        <v>423</v>
      </c>
    </row>
    <row r="343" spans="1:3" x14ac:dyDescent="0.25">
      <c r="A343" s="189">
        <v>341</v>
      </c>
      <c r="B343" s="182" t="s">
        <v>275</v>
      </c>
      <c r="C343" s="188" t="s">
        <v>423</v>
      </c>
    </row>
    <row r="344" spans="1:3" x14ac:dyDescent="0.25">
      <c r="A344" s="189">
        <v>342</v>
      </c>
      <c r="B344" s="182" t="s">
        <v>276</v>
      </c>
      <c r="C344" s="188" t="s">
        <v>422</v>
      </c>
    </row>
    <row r="345" spans="1:3" x14ac:dyDescent="0.25">
      <c r="A345" s="189">
        <v>343</v>
      </c>
      <c r="B345" s="182" t="s">
        <v>277</v>
      </c>
      <c r="C345" s="188" t="s">
        <v>422</v>
      </c>
    </row>
    <row r="346" spans="1:3" x14ac:dyDescent="0.25">
      <c r="A346" s="189">
        <v>344</v>
      </c>
      <c r="B346" s="182" t="s">
        <v>278</v>
      </c>
      <c r="C346" s="188" t="s">
        <v>422</v>
      </c>
    </row>
    <row r="347" spans="1:3" x14ac:dyDescent="0.25">
      <c r="A347" s="189">
        <v>344</v>
      </c>
      <c r="B347" s="182" t="s">
        <v>278</v>
      </c>
      <c r="C347" s="188" t="s">
        <v>423</v>
      </c>
    </row>
    <row r="348" spans="1:3" x14ac:dyDescent="0.25">
      <c r="A348" s="189">
        <v>345</v>
      </c>
      <c r="B348" s="182" t="s">
        <v>279</v>
      </c>
      <c r="C348" s="188" t="s">
        <v>422</v>
      </c>
    </row>
    <row r="349" spans="1:3" x14ac:dyDescent="0.25">
      <c r="A349" s="189">
        <v>346</v>
      </c>
      <c r="B349" s="182" t="s">
        <v>280</v>
      </c>
      <c r="C349" s="188" t="s">
        <v>423</v>
      </c>
    </row>
    <row r="350" spans="1:3" x14ac:dyDescent="0.25">
      <c r="A350" s="189">
        <v>347</v>
      </c>
      <c r="B350" s="182" t="s">
        <v>281</v>
      </c>
      <c r="C350" s="188" t="s">
        <v>423</v>
      </c>
    </row>
    <row r="351" spans="1:3" x14ac:dyDescent="0.25">
      <c r="A351" s="189">
        <v>348</v>
      </c>
      <c r="B351" s="182" t="s">
        <v>281</v>
      </c>
      <c r="C351" s="188" t="s">
        <v>423</v>
      </c>
    </row>
    <row r="352" spans="1:3" x14ac:dyDescent="0.25">
      <c r="A352" s="189">
        <v>349</v>
      </c>
      <c r="B352" s="182" t="s">
        <v>227</v>
      </c>
      <c r="C352" s="188" t="s">
        <v>422</v>
      </c>
    </row>
    <row r="353" spans="1:3" x14ac:dyDescent="0.25">
      <c r="A353" s="189">
        <v>350</v>
      </c>
      <c r="B353" s="182" t="s">
        <v>282</v>
      </c>
      <c r="C353" s="188" t="s">
        <v>423</v>
      </c>
    </row>
    <row r="354" spans="1:3" x14ac:dyDescent="0.25">
      <c r="A354" s="189">
        <v>351</v>
      </c>
      <c r="B354" s="182" t="s">
        <v>283</v>
      </c>
      <c r="C354" s="188" t="s">
        <v>422</v>
      </c>
    </row>
    <row r="355" spans="1:3" x14ac:dyDescent="0.25">
      <c r="A355" s="189">
        <v>352</v>
      </c>
      <c r="B355" s="182" t="s">
        <v>284</v>
      </c>
      <c r="C355" s="188" t="s">
        <v>422</v>
      </c>
    </row>
    <row r="356" spans="1:3" x14ac:dyDescent="0.25">
      <c r="A356" s="189">
        <v>353</v>
      </c>
      <c r="B356" s="182" t="s">
        <v>285</v>
      </c>
      <c r="C356" s="188" t="s">
        <v>422</v>
      </c>
    </row>
    <row r="357" spans="1:3" x14ac:dyDescent="0.25">
      <c r="A357" s="189">
        <v>354</v>
      </c>
      <c r="B357" s="182" t="s">
        <v>202</v>
      </c>
      <c r="C357" s="188" t="s">
        <v>423</v>
      </c>
    </row>
    <row r="358" spans="1:3" x14ac:dyDescent="0.25">
      <c r="A358" s="189">
        <v>355</v>
      </c>
      <c r="B358" s="182" t="s">
        <v>286</v>
      </c>
      <c r="C358" s="188" t="s">
        <v>422</v>
      </c>
    </row>
    <row r="359" spans="1:3" x14ac:dyDescent="0.25">
      <c r="A359" s="189">
        <v>357</v>
      </c>
      <c r="B359" s="182" t="s">
        <v>287</v>
      </c>
      <c r="C359" s="188" t="s">
        <v>423</v>
      </c>
    </row>
    <row r="360" spans="1:3" x14ac:dyDescent="0.25">
      <c r="A360" s="189">
        <v>358</v>
      </c>
      <c r="B360" s="182" t="s">
        <v>287</v>
      </c>
      <c r="C360" s="188" t="s">
        <v>423</v>
      </c>
    </row>
    <row r="361" spans="1:3" x14ac:dyDescent="0.25">
      <c r="A361" s="189">
        <v>359</v>
      </c>
      <c r="B361" s="182" t="s">
        <v>287</v>
      </c>
      <c r="C361" s="188" t="s">
        <v>423</v>
      </c>
    </row>
    <row r="362" spans="1:3" x14ac:dyDescent="0.25">
      <c r="A362" s="189">
        <v>360</v>
      </c>
      <c r="B362" s="182" t="s">
        <v>287</v>
      </c>
      <c r="C362" s="188" t="s">
        <v>423</v>
      </c>
    </row>
    <row r="363" spans="1:3" x14ac:dyDescent="0.25">
      <c r="A363" s="189">
        <v>361</v>
      </c>
      <c r="B363" s="182" t="s">
        <v>287</v>
      </c>
      <c r="C363" s="188" t="s">
        <v>423</v>
      </c>
    </row>
    <row r="364" spans="1:3" x14ac:dyDescent="0.25">
      <c r="A364" s="189">
        <v>362</v>
      </c>
      <c r="B364" s="182" t="s">
        <v>287</v>
      </c>
      <c r="C364" s="188" t="s">
        <v>423</v>
      </c>
    </row>
    <row r="365" spans="1:3" x14ac:dyDescent="0.25">
      <c r="A365" s="189">
        <v>363</v>
      </c>
      <c r="B365" s="182" t="s">
        <v>287</v>
      </c>
      <c r="C365" s="188" t="s">
        <v>423</v>
      </c>
    </row>
    <row r="366" spans="1:3" x14ac:dyDescent="0.25">
      <c r="A366" s="189">
        <v>364</v>
      </c>
      <c r="B366" s="182" t="s">
        <v>287</v>
      </c>
      <c r="C366" s="188" t="s">
        <v>423</v>
      </c>
    </row>
    <row r="367" spans="1:3" x14ac:dyDescent="0.25">
      <c r="A367" s="189">
        <v>365</v>
      </c>
      <c r="B367" s="182" t="s">
        <v>287</v>
      </c>
      <c r="C367" s="188" t="s">
        <v>423</v>
      </c>
    </row>
    <row r="368" spans="1:3" x14ac:dyDescent="0.25">
      <c r="A368" s="189">
        <v>366</v>
      </c>
      <c r="B368" s="182" t="s">
        <v>287</v>
      </c>
      <c r="C368" s="188" t="s">
        <v>423</v>
      </c>
    </row>
    <row r="369" spans="1:3" x14ac:dyDescent="0.25">
      <c r="A369" s="189">
        <v>367</v>
      </c>
      <c r="B369" s="182" t="s">
        <v>287</v>
      </c>
      <c r="C369" s="188" t="s">
        <v>423</v>
      </c>
    </row>
    <row r="370" spans="1:3" x14ac:dyDescent="0.25">
      <c r="A370" s="189">
        <v>368</v>
      </c>
      <c r="B370" s="182" t="s">
        <v>287</v>
      </c>
      <c r="C370" s="188" t="s">
        <v>423</v>
      </c>
    </row>
    <row r="371" spans="1:3" x14ac:dyDescent="0.25">
      <c r="A371" s="189">
        <v>369</v>
      </c>
      <c r="B371" s="182" t="s">
        <v>287</v>
      </c>
      <c r="C371" s="188" t="s">
        <v>423</v>
      </c>
    </row>
    <row r="372" spans="1:3" x14ac:dyDescent="0.25">
      <c r="A372" s="189">
        <v>370</v>
      </c>
      <c r="B372" s="182" t="s">
        <v>287</v>
      </c>
      <c r="C372" s="188" t="s">
        <v>423</v>
      </c>
    </row>
    <row r="373" spans="1:3" x14ac:dyDescent="0.25">
      <c r="A373" s="189">
        <v>371</v>
      </c>
      <c r="B373" s="182" t="s">
        <v>287</v>
      </c>
      <c r="C373" s="188" t="s">
        <v>423</v>
      </c>
    </row>
    <row r="374" spans="1:3" x14ac:dyDescent="0.25">
      <c r="A374" s="189">
        <v>372</v>
      </c>
      <c r="B374" s="182" t="s">
        <v>267</v>
      </c>
      <c r="C374" s="188" t="s">
        <v>422</v>
      </c>
    </row>
    <row r="375" spans="1:3" x14ac:dyDescent="0.25">
      <c r="A375" s="189">
        <v>373</v>
      </c>
      <c r="B375" s="182" t="s">
        <v>215</v>
      </c>
      <c r="C375" s="188" t="s">
        <v>422</v>
      </c>
    </row>
    <row r="376" spans="1:3" x14ac:dyDescent="0.25">
      <c r="A376" s="189">
        <v>374</v>
      </c>
      <c r="B376" s="182" t="s">
        <v>215</v>
      </c>
      <c r="C376" s="188" t="s">
        <v>422</v>
      </c>
    </row>
    <row r="377" spans="1:3" x14ac:dyDescent="0.25">
      <c r="A377" s="189">
        <v>375</v>
      </c>
      <c r="B377" s="182" t="s">
        <v>215</v>
      </c>
      <c r="C377" s="188" t="s">
        <v>422</v>
      </c>
    </row>
    <row r="378" spans="1:3" x14ac:dyDescent="0.25">
      <c r="A378" s="189">
        <v>376</v>
      </c>
      <c r="B378" s="182" t="s">
        <v>215</v>
      </c>
      <c r="C378" s="188" t="s">
        <v>422</v>
      </c>
    </row>
    <row r="379" spans="1:3" x14ac:dyDescent="0.25">
      <c r="A379" s="189">
        <v>377</v>
      </c>
      <c r="B379" s="182" t="s">
        <v>215</v>
      </c>
      <c r="C379" s="188" t="s">
        <v>422</v>
      </c>
    </row>
    <row r="380" spans="1:3" x14ac:dyDescent="0.25">
      <c r="A380" s="189">
        <v>378</v>
      </c>
      <c r="B380" s="182" t="s">
        <v>215</v>
      </c>
      <c r="C380" s="188" t="s">
        <v>422</v>
      </c>
    </row>
    <row r="381" spans="1:3" x14ac:dyDescent="0.25">
      <c r="A381" s="189">
        <v>380</v>
      </c>
      <c r="B381" s="182" t="s">
        <v>215</v>
      </c>
      <c r="C381" s="188" t="s">
        <v>422</v>
      </c>
    </row>
    <row r="382" spans="1:3" x14ac:dyDescent="0.25">
      <c r="A382" s="189">
        <v>381</v>
      </c>
      <c r="B382" s="182" t="s">
        <v>215</v>
      </c>
      <c r="C382" s="188" t="s">
        <v>422</v>
      </c>
    </row>
    <row r="383" spans="1:3" x14ac:dyDescent="0.25">
      <c r="A383" s="189">
        <v>382</v>
      </c>
      <c r="B383" s="182" t="s">
        <v>215</v>
      </c>
      <c r="C383" s="188" t="s">
        <v>422</v>
      </c>
    </row>
    <row r="384" spans="1:3" x14ac:dyDescent="0.25">
      <c r="A384" s="189">
        <v>384</v>
      </c>
      <c r="B384" s="182" t="s">
        <v>227</v>
      </c>
      <c r="C384" s="188" t="s">
        <v>422</v>
      </c>
    </row>
    <row r="385" spans="1:3" x14ac:dyDescent="0.25">
      <c r="A385" s="189">
        <v>385</v>
      </c>
      <c r="B385" s="182" t="s">
        <v>215</v>
      </c>
      <c r="C385" s="188" t="s">
        <v>423</v>
      </c>
    </row>
    <row r="386" spans="1:3" x14ac:dyDescent="0.25">
      <c r="A386" s="189">
        <v>386</v>
      </c>
      <c r="B386" s="182" t="s">
        <v>195</v>
      </c>
      <c r="C386" s="188" t="s">
        <v>423</v>
      </c>
    </row>
    <row r="387" spans="1:3" x14ac:dyDescent="0.25">
      <c r="A387" s="189">
        <v>387</v>
      </c>
      <c r="B387" s="182" t="s">
        <v>220</v>
      </c>
      <c r="C387" s="188" t="s">
        <v>423</v>
      </c>
    </row>
    <row r="388" spans="1:3" x14ac:dyDescent="0.25">
      <c r="A388" s="189">
        <v>388</v>
      </c>
      <c r="B388" s="182" t="s">
        <v>215</v>
      </c>
      <c r="C388" s="188" t="s">
        <v>423</v>
      </c>
    </row>
    <row r="389" spans="1:3" x14ac:dyDescent="0.25">
      <c r="A389" s="189">
        <v>389</v>
      </c>
      <c r="B389" s="182" t="s">
        <v>206</v>
      </c>
      <c r="C389" s="188" t="s">
        <v>423</v>
      </c>
    </row>
    <row r="390" spans="1:3" x14ac:dyDescent="0.25">
      <c r="A390" s="189">
        <v>390</v>
      </c>
      <c r="B390" s="182" t="s">
        <v>215</v>
      </c>
      <c r="C390" s="188" t="s">
        <v>422</v>
      </c>
    </row>
    <row r="391" spans="1:3" x14ac:dyDescent="0.25">
      <c r="A391" s="189">
        <v>391</v>
      </c>
      <c r="B391" s="182" t="s">
        <v>288</v>
      </c>
      <c r="C391" s="188" t="s">
        <v>423</v>
      </c>
    </row>
    <row r="392" spans="1:3" x14ac:dyDescent="0.25">
      <c r="A392" s="189">
        <v>392</v>
      </c>
      <c r="B392" s="182" t="s">
        <v>289</v>
      </c>
      <c r="C392" s="188" t="s">
        <v>422</v>
      </c>
    </row>
    <row r="393" spans="1:3" x14ac:dyDescent="0.25">
      <c r="A393" s="189">
        <v>393</v>
      </c>
      <c r="B393" s="182" t="s">
        <v>290</v>
      </c>
      <c r="C393" s="188" t="s">
        <v>422</v>
      </c>
    </row>
    <row r="394" spans="1:3" x14ac:dyDescent="0.25">
      <c r="A394" s="189">
        <v>394</v>
      </c>
      <c r="B394" s="182" t="s">
        <v>246</v>
      </c>
      <c r="C394" s="188" t="s">
        <v>422</v>
      </c>
    </row>
    <row r="395" spans="1:3" x14ac:dyDescent="0.25">
      <c r="A395" s="189">
        <v>395</v>
      </c>
      <c r="B395" s="182" t="s">
        <v>291</v>
      </c>
      <c r="C395" s="188" t="s">
        <v>422</v>
      </c>
    </row>
    <row r="396" spans="1:3" x14ac:dyDescent="0.25">
      <c r="A396" s="189">
        <v>396</v>
      </c>
      <c r="B396" s="182" t="s">
        <v>225</v>
      </c>
      <c r="C396" s="188" t="s">
        <v>422</v>
      </c>
    </row>
    <row r="397" spans="1:3" x14ac:dyDescent="0.25">
      <c r="A397" s="189">
        <v>397</v>
      </c>
      <c r="B397" s="182" t="s">
        <v>292</v>
      </c>
      <c r="C397" s="188" t="s">
        <v>422</v>
      </c>
    </row>
    <row r="398" spans="1:3" x14ac:dyDescent="0.25">
      <c r="A398" s="189">
        <v>398</v>
      </c>
      <c r="B398" s="182" t="s">
        <v>293</v>
      </c>
      <c r="C398" s="188" t="s">
        <v>422</v>
      </c>
    </row>
    <row r="399" spans="1:3" x14ac:dyDescent="0.25">
      <c r="A399" s="189">
        <v>399</v>
      </c>
      <c r="B399" s="182" t="s">
        <v>294</v>
      </c>
      <c r="C399" s="188" t="s">
        <v>423</v>
      </c>
    </row>
    <row r="400" spans="1:3" x14ac:dyDescent="0.25">
      <c r="A400" s="189">
        <v>400</v>
      </c>
      <c r="B400" s="182" t="s">
        <v>245</v>
      </c>
      <c r="C400" s="188" t="s">
        <v>422</v>
      </c>
    </row>
    <row r="401" spans="1:3" x14ac:dyDescent="0.25">
      <c r="A401" s="189">
        <v>401</v>
      </c>
      <c r="B401" s="182" t="s">
        <v>295</v>
      </c>
      <c r="C401" s="188" t="s">
        <v>423</v>
      </c>
    </row>
    <row r="402" spans="1:3" x14ac:dyDescent="0.25">
      <c r="A402" s="189">
        <v>403</v>
      </c>
      <c r="B402" s="182" t="s">
        <v>201</v>
      </c>
      <c r="C402" s="188" t="s">
        <v>422</v>
      </c>
    </row>
    <row r="403" spans="1:3" x14ac:dyDescent="0.25">
      <c r="A403" s="189">
        <v>404</v>
      </c>
      <c r="B403" s="182" t="s">
        <v>296</v>
      </c>
      <c r="C403" s="188" t="s">
        <v>422</v>
      </c>
    </row>
    <row r="404" spans="1:3" x14ac:dyDescent="0.25">
      <c r="A404" s="189">
        <v>405</v>
      </c>
      <c r="B404" s="182" t="s">
        <v>297</v>
      </c>
      <c r="C404" s="188" t="s">
        <v>423</v>
      </c>
    </row>
    <row r="405" spans="1:3" x14ac:dyDescent="0.25">
      <c r="A405" s="189">
        <v>406</v>
      </c>
      <c r="B405" s="182" t="s">
        <v>298</v>
      </c>
      <c r="C405" s="188" t="s">
        <v>423</v>
      </c>
    </row>
    <row r="406" spans="1:3" x14ac:dyDescent="0.25">
      <c r="A406" s="189">
        <v>407</v>
      </c>
      <c r="B406" s="182" t="s">
        <v>299</v>
      </c>
      <c r="C406" s="188" t="s">
        <v>423</v>
      </c>
    </row>
    <row r="407" spans="1:3" x14ac:dyDescent="0.25">
      <c r="A407" s="189">
        <v>408</v>
      </c>
      <c r="B407" s="182" t="s">
        <v>300</v>
      </c>
      <c r="C407" s="188" t="s">
        <v>423</v>
      </c>
    </row>
    <row r="408" spans="1:3" x14ac:dyDescent="0.25">
      <c r="A408" s="189">
        <v>409</v>
      </c>
      <c r="B408" s="182" t="s">
        <v>301</v>
      </c>
      <c r="C408" s="188" t="s">
        <v>423</v>
      </c>
    </row>
    <row r="409" spans="1:3" x14ac:dyDescent="0.25">
      <c r="A409" s="189">
        <v>410</v>
      </c>
      <c r="B409" s="182" t="s">
        <v>302</v>
      </c>
      <c r="C409" s="188" t="s">
        <v>423</v>
      </c>
    </row>
    <row r="410" spans="1:3" x14ac:dyDescent="0.25">
      <c r="A410" s="189">
        <v>411</v>
      </c>
      <c r="B410" s="182" t="s">
        <v>303</v>
      </c>
      <c r="C410" s="188" t="s">
        <v>423</v>
      </c>
    </row>
    <row r="411" spans="1:3" x14ac:dyDescent="0.25">
      <c r="A411" s="189">
        <v>412</v>
      </c>
      <c r="B411" s="182" t="s">
        <v>304</v>
      </c>
      <c r="C411" s="188" t="s">
        <v>423</v>
      </c>
    </row>
    <row r="412" spans="1:3" x14ac:dyDescent="0.25">
      <c r="A412" s="189">
        <v>413</v>
      </c>
      <c r="B412" s="182" t="s">
        <v>305</v>
      </c>
      <c r="C412" s="188" t="s">
        <v>423</v>
      </c>
    </row>
    <row r="413" spans="1:3" x14ac:dyDescent="0.25">
      <c r="A413" s="189">
        <v>414</v>
      </c>
      <c r="B413" s="182" t="s">
        <v>306</v>
      </c>
      <c r="C413" s="188" t="s">
        <v>423</v>
      </c>
    </row>
    <row r="414" spans="1:3" x14ac:dyDescent="0.25">
      <c r="A414" s="189">
        <v>415</v>
      </c>
      <c r="B414" s="182" t="s">
        <v>307</v>
      </c>
      <c r="C414" s="188" t="s">
        <v>423</v>
      </c>
    </row>
    <row r="415" spans="1:3" x14ac:dyDescent="0.25">
      <c r="A415" s="189">
        <v>416</v>
      </c>
      <c r="B415" s="182" t="s">
        <v>308</v>
      </c>
      <c r="C415" s="188" t="s">
        <v>423</v>
      </c>
    </row>
    <row r="416" spans="1:3" x14ac:dyDescent="0.25">
      <c r="A416" s="189">
        <v>417</v>
      </c>
      <c r="B416" s="182" t="s">
        <v>309</v>
      </c>
      <c r="C416" s="188" t="s">
        <v>423</v>
      </c>
    </row>
    <row r="417" spans="1:3" x14ac:dyDescent="0.25">
      <c r="A417" s="189">
        <v>418</v>
      </c>
      <c r="B417" s="182" t="s">
        <v>310</v>
      </c>
      <c r="C417" s="188" t="s">
        <v>423</v>
      </c>
    </row>
    <row r="418" spans="1:3" x14ac:dyDescent="0.25">
      <c r="A418" s="189">
        <v>419</v>
      </c>
      <c r="B418" s="182" t="s">
        <v>311</v>
      </c>
      <c r="C418" s="188" t="s">
        <v>423</v>
      </c>
    </row>
    <row r="419" spans="1:3" x14ac:dyDescent="0.25">
      <c r="A419" s="189">
        <v>420</v>
      </c>
      <c r="B419" s="182" t="s">
        <v>312</v>
      </c>
      <c r="C419" s="188" t="s">
        <v>423</v>
      </c>
    </row>
    <row r="420" spans="1:3" x14ac:dyDescent="0.25">
      <c r="A420" s="189">
        <v>421</v>
      </c>
      <c r="B420" s="182" t="s">
        <v>313</v>
      </c>
      <c r="C420" s="188" t="s">
        <v>423</v>
      </c>
    </row>
    <row r="421" spans="1:3" x14ac:dyDescent="0.25">
      <c r="A421" s="189">
        <v>422</v>
      </c>
      <c r="B421" s="182" t="s">
        <v>314</v>
      </c>
      <c r="C421" s="188" t="s">
        <v>423</v>
      </c>
    </row>
    <row r="422" spans="1:3" x14ac:dyDescent="0.25">
      <c r="A422" s="189">
        <v>423</v>
      </c>
      <c r="B422" s="182" t="s">
        <v>315</v>
      </c>
      <c r="C422" s="188" t="s">
        <v>423</v>
      </c>
    </row>
    <row r="423" spans="1:3" x14ac:dyDescent="0.25">
      <c r="A423" s="189">
        <v>424</v>
      </c>
      <c r="B423" s="182" t="s">
        <v>316</v>
      </c>
      <c r="C423" s="188" t="s">
        <v>423</v>
      </c>
    </row>
    <row r="424" spans="1:3" x14ac:dyDescent="0.25">
      <c r="A424" s="189">
        <v>425</v>
      </c>
      <c r="B424" s="182" t="s">
        <v>317</v>
      </c>
      <c r="C424" s="188" t="s">
        <v>422</v>
      </c>
    </row>
    <row r="425" spans="1:3" x14ac:dyDescent="0.25">
      <c r="A425" s="189">
        <v>426</v>
      </c>
      <c r="B425" s="182" t="s">
        <v>227</v>
      </c>
      <c r="C425" s="188" t="s">
        <v>422</v>
      </c>
    </row>
    <row r="426" spans="1:3" x14ac:dyDescent="0.25">
      <c r="A426" s="189">
        <v>427</v>
      </c>
      <c r="B426" s="182" t="s">
        <v>318</v>
      </c>
      <c r="C426" s="188" t="s">
        <v>422</v>
      </c>
    </row>
    <row r="427" spans="1:3" x14ac:dyDescent="0.25">
      <c r="A427" s="189">
        <v>428</v>
      </c>
      <c r="B427" s="182" t="s">
        <v>319</v>
      </c>
      <c r="C427" s="188" t="s">
        <v>418</v>
      </c>
    </row>
    <row r="428" spans="1:3" x14ac:dyDescent="0.25">
      <c r="A428" s="189">
        <v>429</v>
      </c>
      <c r="B428" s="182" t="s">
        <v>320</v>
      </c>
      <c r="C428" s="188" t="s">
        <v>418</v>
      </c>
    </row>
    <row r="429" spans="1:3" x14ac:dyDescent="0.25">
      <c r="A429" s="189">
        <v>430</v>
      </c>
      <c r="B429" s="182" t="s">
        <v>321</v>
      </c>
      <c r="C429" s="188" t="s">
        <v>418</v>
      </c>
    </row>
    <row r="430" spans="1:3" x14ac:dyDescent="0.25">
      <c r="A430" s="189">
        <v>431</v>
      </c>
      <c r="B430" s="182" t="s">
        <v>322</v>
      </c>
      <c r="C430" s="188" t="s">
        <v>418</v>
      </c>
    </row>
    <row r="431" spans="1:3" x14ac:dyDescent="0.25">
      <c r="A431" s="189">
        <v>432</v>
      </c>
      <c r="B431" s="182" t="s">
        <v>227</v>
      </c>
      <c r="C431" s="188" t="s">
        <v>422</v>
      </c>
    </row>
    <row r="432" spans="1:3" x14ac:dyDescent="0.25">
      <c r="A432" s="189">
        <v>434</v>
      </c>
      <c r="B432" s="182" t="s">
        <v>323</v>
      </c>
      <c r="C432" s="188" t="s">
        <v>423</v>
      </c>
    </row>
    <row r="433" spans="1:3" x14ac:dyDescent="0.25">
      <c r="A433" s="189">
        <v>435</v>
      </c>
      <c r="B433" s="182" t="s">
        <v>324</v>
      </c>
      <c r="C433" s="188" t="s">
        <v>422</v>
      </c>
    </row>
    <row r="434" spans="1:3" x14ac:dyDescent="0.25">
      <c r="A434" s="189">
        <v>436</v>
      </c>
      <c r="B434" s="182" t="s">
        <v>325</v>
      </c>
      <c r="C434" s="188" t="s">
        <v>422</v>
      </c>
    </row>
    <row r="435" spans="1:3" x14ac:dyDescent="0.25">
      <c r="A435" s="189">
        <v>437</v>
      </c>
      <c r="B435" s="182" t="s">
        <v>326</v>
      </c>
      <c r="C435" s="188" t="s">
        <v>422</v>
      </c>
    </row>
    <row r="436" spans="1:3" x14ac:dyDescent="0.25">
      <c r="A436" s="189">
        <v>439</v>
      </c>
      <c r="B436" s="182" t="s">
        <v>327</v>
      </c>
      <c r="C436" s="188" t="s">
        <v>422</v>
      </c>
    </row>
    <row r="437" spans="1:3" x14ac:dyDescent="0.25">
      <c r="A437" s="189">
        <v>440</v>
      </c>
      <c r="B437" s="182" t="s">
        <v>328</v>
      </c>
      <c r="C437" s="188" t="s">
        <v>422</v>
      </c>
    </row>
    <row r="438" spans="1:3" x14ac:dyDescent="0.25">
      <c r="A438" s="189">
        <v>441</v>
      </c>
      <c r="B438" s="182" t="s">
        <v>231</v>
      </c>
      <c r="C438" s="188" t="s">
        <v>422</v>
      </c>
    </row>
    <row r="439" spans="1:3" x14ac:dyDescent="0.25">
      <c r="A439" s="189">
        <v>442</v>
      </c>
      <c r="B439" s="182" t="s">
        <v>227</v>
      </c>
      <c r="C439" s="188" t="s">
        <v>423</v>
      </c>
    </row>
    <row r="440" spans="1:3" x14ac:dyDescent="0.25">
      <c r="A440" s="189">
        <v>443</v>
      </c>
      <c r="B440" s="182" t="s">
        <v>267</v>
      </c>
      <c r="C440" s="188" t="s">
        <v>422</v>
      </c>
    </row>
    <row r="441" spans="1:3" x14ac:dyDescent="0.25">
      <c r="A441" s="189">
        <v>444</v>
      </c>
      <c r="B441" s="182" t="s">
        <v>270</v>
      </c>
      <c r="C441" s="188" t="s">
        <v>422</v>
      </c>
    </row>
    <row r="442" spans="1:3" x14ac:dyDescent="0.25">
      <c r="A442" s="189">
        <v>444</v>
      </c>
      <c r="B442" s="182" t="s">
        <v>270</v>
      </c>
      <c r="C442" s="188" t="s">
        <v>423</v>
      </c>
    </row>
    <row r="443" spans="1:3" x14ac:dyDescent="0.25">
      <c r="A443" s="189">
        <v>445</v>
      </c>
      <c r="B443" s="182" t="s">
        <v>329</v>
      </c>
      <c r="C443" s="188" t="s">
        <v>422</v>
      </c>
    </row>
    <row r="444" spans="1:3" x14ac:dyDescent="0.25">
      <c r="A444" s="189">
        <v>446</v>
      </c>
      <c r="B444" s="182" t="s">
        <v>329</v>
      </c>
      <c r="C444" s="188" t="s">
        <v>422</v>
      </c>
    </row>
    <row r="445" spans="1:3" x14ac:dyDescent="0.25">
      <c r="A445" s="189">
        <v>447</v>
      </c>
      <c r="B445" s="182" t="s">
        <v>241</v>
      </c>
      <c r="C445" s="188" t="s">
        <v>422</v>
      </c>
    </row>
    <row r="446" spans="1:3" x14ac:dyDescent="0.25">
      <c r="A446" s="189">
        <v>448</v>
      </c>
      <c r="B446" s="182" t="s">
        <v>241</v>
      </c>
      <c r="C446" s="188" t="s">
        <v>422</v>
      </c>
    </row>
    <row r="447" spans="1:3" x14ac:dyDescent="0.25">
      <c r="A447" s="189">
        <v>449</v>
      </c>
      <c r="B447" s="182" t="s">
        <v>241</v>
      </c>
      <c r="C447" s="188" t="s">
        <v>422</v>
      </c>
    </row>
    <row r="448" spans="1:3" x14ac:dyDescent="0.25">
      <c r="A448" s="189">
        <v>450</v>
      </c>
      <c r="B448" s="182" t="s">
        <v>241</v>
      </c>
      <c r="C448" s="188" t="s">
        <v>422</v>
      </c>
    </row>
    <row r="449" spans="1:3" x14ac:dyDescent="0.25">
      <c r="A449" s="189">
        <v>451</v>
      </c>
      <c r="B449" s="182" t="s">
        <v>241</v>
      </c>
      <c r="C449" s="188" t="s">
        <v>422</v>
      </c>
    </row>
    <row r="450" spans="1:3" x14ac:dyDescent="0.25">
      <c r="A450" s="189">
        <v>452</v>
      </c>
      <c r="B450" s="182" t="s">
        <v>241</v>
      </c>
      <c r="C450" s="188" t="s">
        <v>422</v>
      </c>
    </row>
    <row r="451" spans="1:3" x14ac:dyDescent="0.25">
      <c r="A451" s="189">
        <v>453</v>
      </c>
      <c r="B451" s="182" t="s">
        <v>241</v>
      </c>
      <c r="C451" s="188" t="s">
        <v>422</v>
      </c>
    </row>
    <row r="452" spans="1:3" x14ac:dyDescent="0.25">
      <c r="A452" s="189">
        <v>454</v>
      </c>
      <c r="B452" s="182" t="s">
        <v>241</v>
      </c>
      <c r="C452" s="188" t="s">
        <v>422</v>
      </c>
    </row>
    <row r="453" spans="1:3" x14ac:dyDescent="0.25">
      <c r="A453" s="189">
        <v>455</v>
      </c>
      <c r="B453" s="182" t="s">
        <v>241</v>
      </c>
      <c r="C453" s="188" t="s">
        <v>422</v>
      </c>
    </row>
    <row r="454" spans="1:3" x14ac:dyDescent="0.25">
      <c r="A454" s="189">
        <v>456</v>
      </c>
      <c r="B454" s="182" t="s">
        <v>241</v>
      </c>
      <c r="C454" s="188" t="s">
        <v>422</v>
      </c>
    </row>
    <row r="455" spans="1:3" x14ac:dyDescent="0.25">
      <c r="A455" s="189">
        <v>459</v>
      </c>
      <c r="B455" s="182" t="s">
        <v>241</v>
      </c>
      <c r="C455" s="188" t="s">
        <v>422</v>
      </c>
    </row>
    <row r="456" spans="1:3" x14ac:dyDescent="0.25">
      <c r="A456" s="189">
        <v>460</v>
      </c>
      <c r="B456" s="182" t="s">
        <v>330</v>
      </c>
      <c r="C456" s="188" t="s">
        <v>423</v>
      </c>
    </row>
    <row r="457" spans="1:3" x14ac:dyDescent="0.25">
      <c r="A457" s="189">
        <v>461</v>
      </c>
      <c r="B457" s="182" t="s">
        <v>330</v>
      </c>
      <c r="C457" s="188" t="s">
        <v>423</v>
      </c>
    </row>
    <row r="458" spans="1:3" x14ac:dyDescent="0.25">
      <c r="A458" s="189">
        <v>462</v>
      </c>
      <c r="B458" s="182" t="s">
        <v>331</v>
      </c>
      <c r="C458" s="188" t="s">
        <v>423</v>
      </c>
    </row>
    <row r="459" spans="1:3" x14ac:dyDescent="0.25">
      <c r="A459" s="189">
        <v>463</v>
      </c>
      <c r="B459" s="182" t="s">
        <v>332</v>
      </c>
      <c r="C459" s="188" t="s">
        <v>423</v>
      </c>
    </row>
    <row r="460" spans="1:3" x14ac:dyDescent="0.25">
      <c r="A460" s="189">
        <v>464</v>
      </c>
      <c r="B460" s="182" t="s">
        <v>333</v>
      </c>
      <c r="C460" s="188" t="s">
        <v>422</v>
      </c>
    </row>
    <row r="461" spans="1:3" x14ac:dyDescent="0.25">
      <c r="A461" s="189">
        <v>465</v>
      </c>
      <c r="B461" s="182" t="s">
        <v>334</v>
      </c>
      <c r="C461" s="188" t="s">
        <v>422</v>
      </c>
    </row>
    <row r="462" spans="1:3" x14ac:dyDescent="0.25">
      <c r="A462" s="189">
        <v>466</v>
      </c>
      <c r="B462" s="182" t="s">
        <v>335</v>
      </c>
      <c r="C462" s="188" t="s">
        <v>422</v>
      </c>
    </row>
    <row r="463" spans="1:3" x14ac:dyDescent="0.25">
      <c r="A463" s="189">
        <v>467</v>
      </c>
      <c r="B463" s="182" t="s">
        <v>335</v>
      </c>
      <c r="C463" s="188" t="s">
        <v>422</v>
      </c>
    </row>
    <row r="464" spans="1:3" x14ac:dyDescent="0.25">
      <c r="A464" s="189">
        <v>468</v>
      </c>
      <c r="B464" s="182" t="s">
        <v>335</v>
      </c>
      <c r="C464" s="188" t="s">
        <v>422</v>
      </c>
    </row>
    <row r="465" spans="1:3" x14ac:dyDescent="0.25">
      <c r="A465" s="189">
        <v>469</v>
      </c>
      <c r="B465" s="182" t="s">
        <v>335</v>
      </c>
      <c r="C465" s="188" t="s">
        <v>422</v>
      </c>
    </row>
    <row r="466" spans="1:3" x14ac:dyDescent="0.25">
      <c r="A466" s="189">
        <v>470</v>
      </c>
      <c r="B466" s="182" t="s">
        <v>335</v>
      </c>
      <c r="C466" s="188" t="s">
        <v>422</v>
      </c>
    </row>
    <row r="467" spans="1:3" x14ac:dyDescent="0.25">
      <c r="A467" s="189">
        <v>473</v>
      </c>
      <c r="B467" s="182" t="s">
        <v>336</v>
      </c>
      <c r="C467" s="188" t="s">
        <v>422</v>
      </c>
    </row>
    <row r="468" spans="1:3" x14ac:dyDescent="0.25">
      <c r="A468" s="189">
        <v>474</v>
      </c>
      <c r="B468" s="182" t="s">
        <v>337</v>
      </c>
      <c r="C468" s="188" t="s">
        <v>423</v>
      </c>
    </row>
    <row r="469" spans="1:3" x14ac:dyDescent="0.25">
      <c r="A469" s="189">
        <v>475</v>
      </c>
      <c r="B469" s="182" t="s">
        <v>338</v>
      </c>
      <c r="C469" s="188" t="s">
        <v>422</v>
      </c>
    </row>
    <row r="470" spans="1:3" x14ac:dyDescent="0.25">
      <c r="A470" s="189">
        <v>476</v>
      </c>
      <c r="B470" s="182" t="s">
        <v>339</v>
      </c>
      <c r="C470" s="188" t="s">
        <v>423</v>
      </c>
    </row>
    <row r="471" spans="1:3" x14ac:dyDescent="0.25">
      <c r="A471" s="189">
        <v>477</v>
      </c>
      <c r="B471" s="182" t="s">
        <v>339</v>
      </c>
      <c r="C471" s="188" t="s">
        <v>423</v>
      </c>
    </row>
    <row r="472" spans="1:3" x14ac:dyDescent="0.25">
      <c r="A472" s="189">
        <v>478</v>
      </c>
      <c r="B472" s="182" t="s">
        <v>270</v>
      </c>
      <c r="C472" s="188" t="s">
        <v>422</v>
      </c>
    </row>
    <row r="473" spans="1:3" x14ac:dyDescent="0.25">
      <c r="A473" s="189">
        <v>479</v>
      </c>
      <c r="B473" s="182" t="s">
        <v>327</v>
      </c>
      <c r="C473" s="188" t="s">
        <v>422</v>
      </c>
    </row>
    <row r="474" spans="1:3" x14ac:dyDescent="0.25">
      <c r="A474" s="189">
        <v>480</v>
      </c>
      <c r="B474" s="182" t="s">
        <v>327</v>
      </c>
      <c r="C474" s="188" t="s">
        <v>422</v>
      </c>
    </row>
    <row r="475" spans="1:3" x14ac:dyDescent="0.25">
      <c r="A475" s="189">
        <v>481</v>
      </c>
      <c r="B475" s="182" t="s">
        <v>327</v>
      </c>
      <c r="C475" s="188" t="s">
        <v>422</v>
      </c>
    </row>
    <row r="476" spans="1:3" x14ac:dyDescent="0.25">
      <c r="A476" s="189">
        <v>482</v>
      </c>
      <c r="B476" s="182" t="s">
        <v>340</v>
      </c>
      <c r="C476" s="188" t="s">
        <v>419</v>
      </c>
    </row>
    <row r="477" spans="1:3" x14ac:dyDescent="0.25">
      <c r="A477" s="189">
        <v>483</v>
      </c>
      <c r="B477" s="182" t="s">
        <v>341</v>
      </c>
      <c r="C477" s="188" t="s">
        <v>419</v>
      </c>
    </row>
    <row r="478" spans="1:3" x14ac:dyDescent="0.25">
      <c r="A478" s="189">
        <v>484</v>
      </c>
      <c r="B478" s="182" t="s">
        <v>342</v>
      </c>
      <c r="C478" s="188" t="s">
        <v>419</v>
      </c>
    </row>
    <row r="479" spans="1:3" x14ac:dyDescent="0.25">
      <c r="A479" s="189">
        <v>485</v>
      </c>
      <c r="B479" s="182" t="s">
        <v>343</v>
      </c>
      <c r="C479" s="188" t="s">
        <v>419</v>
      </c>
    </row>
    <row r="480" spans="1:3" x14ac:dyDescent="0.25">
      <c r="A480" s="189">
        <v>486</v>
      </c>
      <c r="B480" s="182" t="s">
        <v>344</v>
      </c>
      <c r="C480" s="188" t="s">
        <v>419</v>
      </c>
    </row>
    <row r="481" spans="1:3" x14ac:dyDescent="0.25">
      <c r="A481" s="189">
        <v>487</v>
      </c>
      <c r="B481" s="182" t="s">
        <v>345</v>
      </c>
      <c r="C481" s="188" t="s">
        <v>419</v>
      </c>
    </row>
    <row r="482" spans="1:3" x14ac:dyDescent="0.25">
      <c r="A482" s="189">
        <v>488</v>
      </c>
      <c r="B482" s="182" t="s">
        <v>346</v>
      </c>
      <c r="C482" s="188" t="s">
        <v>419</v>
      </c>
    </row>
    <row r="483" spans="1:3" x14ac:dyDescent="0.25">
      <c r="A483" s="189">
        <v>489</v>
      </c>
      <c r="B483" s="182" t="s">
        <v>347</v>
      </c>
      <c r="C483" s="188" t="s">
        <v>419</v>
      </c>
    </row>
    <row r="484" spans="1:3" x14ac:dyDescent="0.25">
      <c r="A484" s="189">
        <v>490</v>
      </c>
      <c r="B484" s="182" t="s">
        <v>348</v>
      </c>
      <c r="C484" s="188" t="s">
        <v>419</v>
      </c>
    </row>
    <row r="485" spans="1:3" x14ac:dyDescent="0.25">
      <c r="A485" s="189">
        <v>491</v>
      </c>
      <c r="B485" s="182" t="s">
        <v>349</v>
      </c>
      <c r="C485" s="188" t="s">
        <v>419</v>
      </c>
    </row>
    <row r="486" spans="1:3" x14ac:dyDescent="0.25">
      <c r="A486" s="189">
        <v>492</v>
      </c>
      <c r="B486" s="182" t="s">
        <v>350</v>
      </c>
      <c r="C486" s="188" t="s">
        <v>419</v>
      </c>
    </row>
    <row r="487" spans="1:3" x14ac:dyDescent="0.25">
      <c r="A487" s="189">
        <v>493</v>
      </c>
      <c r="B487" s="182" t="s">
        <v>351</v>
      </c>
      <c r="C487" s="188" t="s">
        <v>419</v>
      </c>
    </row>
    <row r="488" spans="1:3" x14ac:dyDescent="0.25">
      <c r="A488" s="189">
        <v>494</v>
      </c>
      <c r="B488" s="182" t="s">
        <v>352</v>
      </c>
      <c r="C488" s="188" t="s">
        <v>419</v>
      </c>
    </row>
    <row r="489" spans="1:3" x14ac:dyDescent="0.25">
      <c r="A489" s="189">
        <v>495</v>
      </c>
      <c r="B489" s="182" t="s">
        <v>353</v>
      </c>
      <c r="C489" s="188" t="s">
        <v>419</v>
      </c>
    </row>
    <row r="490" spans="1:3" x14ac:dyDescent="0.25">
      <c r="A490" s="189">
        <v>496</v>
      </c>
      <c r="B490" s="182" t="s">
        <v>354</v>
      </c>
      <c r="C490" s="188" t="s">
        <v>419</v>
      </c>
    </row>
    <row r="491" spans="1:3" x14ac:dyDescent="0.25">
      <c r="A491" s="189">
        <v>497</v>
      </c>
      <c r="B491" s="182" t="s">
        <v>355</v>
      </c>
      <c r="C491" s="188" t="s">
        <v>419</v>
      </c>
    </row>
    <row r="492" spans="1:3" x14ac:dyDescent="0.25">
      <c r="A492" s="189">
        <v>498</v>
      </c>
      <c r="B492" s="182" t="s">
        <v>356</v>
      </c>
      <c r="C492" s="188" t="s">
        <v>419</v>
      </c>
    </row>
    <row r="493" spans="1:3" x14ac:dyDescent="0.25">
      <c r="A493" s="189">
        <v>701</v>
      </c>
      <c r="B493" s="182" t="s">
        <v>357</v>
      </c>
      <c r="C493" s="188" t="s">
        <v>423</v>
      </c>
    </row>
    <row r="494" spans="1:3" x14ac:dyDescent="0.25">
      <c r="A494" s="189">
        <v>702</v>
      </c>
      <c r="B494" s="182" t="s">
        <v>357</v>
      </c>
      <c r="C494" s="188" t="s">
        <v>423</v>
      </c>
    </row>
    <row r="495" spans="1:3" x14ac:dyDescent="0.25">
      <c r="A495" s="189">
        <v>703</v>
      </c>
      <c r="B495" s="182" t="s">
        <v>293</v>
      </c>
      <c r="C495" s="188" t="s">
        <v>423</v>
      </c>
    </row>
    <row r="496" spans="1:3" x14ac:dyDescent="0.25">
      <c r="A496" s="189">
        <v>704</v>
      </c>
      <c r="B496" s="182" t="s">
        <v>293</v>
      </c>
      <c r="C496" s="188" t="s">
        <v>423</v>
      </c>
    </row>
    <row r="497" spans="1:3" x14ac:dyDescent="0.25">
      <c r="A497" s="189">
        <v>705</v>
      </c>
      <c r="B497" s="182" t="s">
        <v>293</v>
      </c>
      <c r="C497" s="188" t="s">
        <v>423</v>
      </c>
    </row>
    <row r="498" spans="1:3" x14ac:dyDescent="0.25">
      <c r="A498" s="189">
        <v>706</v>
      </c>
      <c r="B498" s="182" t="s">
        <v>293</v>
      </c>
      <c r="C498" s="188" t="s">
        <v>423</v>
      </c>
    </row>
    <row r="499" spans="1:3" x14ac:dyDescent="0.25">
      <c r="A499" s="189">
        <v>707</v>
      </c>
      <c r="B499" s="182" t="s">
        <v>293</v>
      </c>
      <c r="C499" s="188" t="s">
        <v>423</v>
      </c>
    </row>
    <row r="500" spans="1:3" x14ac:dyDescent="0.25">
      <c r="A500" s="189">
        <v>708</v>
      </c>
      <c r="B500" s="182" t="s">
        <v>293</v>
      </c>
      <c r="C500" s="188" t="s">
        <v>423</v>
      </c>
    </row>
    <row r="501" spans="1:3" x14ac:dyDescent="0.25">
      <c r="A501" s="189">
        <v>709</v>
      </c>
      <c r="B501" s="182" t="s">
        <v>293</v>
      </c>
      <c r="C501" s="188" t="s">
        <v>423</v>
      </c>
    </row>
    <row r="502" spans="1:3" x14ac:dyDescent="0.25">
      <c r="A502" s="189">
        <v>710</v>
      </c>
      <c r="B502" s="182" t="s">
        <v>293</v>
      </c>
      <c r="C502" s="188" t="s">
        <v>423</v>
      </c>
    </row>
    <row r="503" spans="1:3" x14ac:dyDescent="0.25">
      <c r="A503" s="189">
        <v>711</v>
      </c>
      <c r="B503" s="182" t="s">
        <v>293</v>
      </c>
      <c r="C503" s="188" t="s">
        <v>423</v>
      </c>
    </row>
    <row r="504" spans="1:3" x14ac:dyDescent="0.25">
      <c r="A504" s="189">
        <v>712</v>
      </c>
      <c r="B504" s="182" t="s">
        <v>358</v>
      </c>
      <c r="C504" s="188" t="s">
        <v>423</v>
      </c>
    </row>
    <row r="505" spans="1:3" x14ac:dyDescent="0.25">
      <c r="A505" s="189">
        <v>713</v>
      </c>
      <c r="B505" s="182" t="s">
        <v>358</v>
      </c>
      <c r="C505" s="188" t="s">
        <v>423</v>
      </c>
    </row>
    <row r="506" spans="1:3" x14ac:dyDescent="0.25">
      <c r="A506" s="189">
        <v>714</v>
      </c>
      <c r="B506" s="182" t="s">
        <v>358</v>
      </c>
      <c r="C506" s="188" t="s">
        <v>423</v>
      </c>
    </row>
    <row r="507" spans="1:3" x14ac:dyDescent="0.25">
      <c r="A507" s="189">
        <v>715</v>
      </c>
      <c r="B507" s="182" t="s">
        <v>358</v>
      </c>
      <c r="C507" s="188" t="s">
        <v>423</v>
      </c>
    </row>
    <row r="508" spans="1:3" x14ac:dyDescent="0.25">
      <c r="A508" s="189">
        <v>716</v>
      </c>
      <c r="B508" s="182" t="s">
        <v>359</v>
      </c>
      <c r="C508" s="188" t="s">
        <v>423</v>
      </c>
    </row>
    <row r="509" spans="1:3" x14ac:dyDescent="0.25">
      <c r="A509" s="189">
        <v>717</v>
      </c>
      <c r="B509" s="182" t="s">
        <v>359</v>
      </c>
      <c r="C509" s="188" t="s">
        <v>423</v>
      </c>
    </row>
    <row r="510" spans="1:3" x14ac:dyDescent="0.25">
      <c r="A510" s="189">
        <v>718</v>
      </c>
      <c r="B510" s="182" t="s">
        <v>360</v>
      </c>
      <c r="C510" s="188" t="s">
        <v>423</v>
      </c>
    </row>
    <row r="511" spans="1:3" x14ac:dyDescent="0.25">
      <c r="A511" s="189">
        <v>719</v>
      </c>
      <c r="B511" s="182" t="s">
        <v>360</v>
      </c>
      <c r="C511" s="188" t="s">
        <v>423</v>
      </c>
    </row>
    <row r="512" spans="1:3" x14ac:dyDescent="0.25">
      <c r="A512" s="189">
        <v>720</v>
      </c>
      <c r="B512" s="182" t="s">
        <v>228</v>
      </c>
      <c r="C512" s="188" t="s">
        <v>422</v>
      </c>
    </row>
    <row r="513" spans="1:3" x14ac:dyDescent="0.25">
      <c r="A513" s="189">
        <v>721</v>
      </c>
      <c r="B513" s="182" t="s">
        <v>361</v>
      </c>
      <c r="C513" s="188" t="s">
        <v>422</v>
      </c>
    </row>
    <row r="514" spans="1:3" x14ac:dyDescent="0.25">
      <c r="A514" s="189">
        <v>722</v>
      </c>
      <c r="B514" s="182" t="s">
        <v>361</v>
      </c>
      <c r="C514" s="188" t="s">
        <v>422</v>
      </c>
    </row>
    <row r="515" spans="1:3" x14ac:dyDescent="0.25">
      <c r="A515" s="189">
        <v>723</v>
      </c>
      <c r="B515" s="182" t="s">
        <v>361</v>
      </c>
      <c r="C515" s="188" t="s">
        <v>422</v>
      </c>
    </row>
    <row r="516" spans="1:3" x14ac:dyDescent="0.25">
      <c r="A516" s="189">
        <v>724</v>
      </c>
      <c r="B516" s="182" t="s">
        <v>361</v>
      </c>
      <c r="C516" s="188" t="s">
        <v>422</v>
      </c>
    </row>
    <row r="517" spans="1:3" x14ac:dyDescent="0.25">
      <c r="A517" s="189">
        <v>725</v>
      </c>
      <c r="B517" s="182" t="s">
        <v>361</v>
      </c>
      <c r="C517" s="188" t="s">
        <v>422</v>
      </c>
    </row>
    <row r="518" spans="1:3" x14ac:dyDescent="0.25">
      <c r="A518" s="189">
        <v>726</v>
      </c>
      <c r="B518" s="182" t="s">
        <v>361</v>
      </c>
      <c r="C518" s="188" t="s">
        <v>422</v>
      </c>
    </row>
    <row r="519" spans="1:3" x14ac:dyDescent="0.25">
      <c r="A519" s="189">
        <v>727</v>
      </c>
      <c r="B519" s="182" t="s">
        <v>361</v>
      </c>
      <c r="C519" s="188" t="s">
        <v>422</v>
      </c>
    </row>
    <row r="520" spans="1:3" x14ac:dyDescent="0.25">
      <c r="A520" s="189">
        <v>728</v>
      </c>
      <c r="B520" s="182" t="s">
        <v>362</v>
      </c>
      <c r="C520" s="188" t="s">
        <v>422</v>
      </c>
    </row>
    <row r="521" spans="1:3" x14ac:dyDescent="0.25">
      <c r="A521" s="189">
        <v>729</v>
      </c>
      <c r="B521" s="182" t="s">
        <v>361</v>
      </c>
      <c r="C521" s="188" t="s">
        <v>422</v>
      </c>
    </row>
    <row r="522" spans="1:3" x14ac:dyDescent="0.25">
      <c r="A522" s="189">
        <v>730</v>
      </c>
      <c r="B522" s="182" t="s">
        <v>362</v>
      </c>
      <c r="C522" s="188" t="s">
        <v>422</v>
      </c>
    </row>
    <row r="523" spans="1:3" x14ac:dyDescent="0.25">
      <c r="A523" s="189">
        <v>731</v>
      </c>
      <c r="B523" s="182" t="s">
        <v>361</v>
      </c>
      <c r="C523" s="188" t="s">
        <v>422</v>
      </c>
    </row>
    <row r="524" spans="1:3" x14ac:dyDescent="0.25">
      <c r="A524" s="189">
        <v>732</v>
      </c>
      <c r="B524" s="182" t="s">
        <v>362</v>
      </c>
      <c r="C524" s="188" t="s">
        <v>422</v>
      </c>
    </row>
    <row r="525" spans="1:3" x14ac:dyDescent="0.25">
      <c r="A525" s="189">
        <v>733</v>
      </c>
      <c r="B525" s="182" t="s">
        <v>361</v>
      </c>
      <c r="C525" s="188" t="s">
        <v>422</v>
      </c>
    </row>
    <row r="526" spans="1:3" x14ac:dyDescent="0.25">
      <c r="A526" s="189">
        <v>734</v>
      </c>
      <c r="B526" s="182" t="s">
        <v>362</v>
      </c>
      <c r="C526" s="188" t="s">
        <v>422</v>
      </c>
    </row>
    <row r="527" spans="1:3" x14ac:dyDescent="0.25">
      <c r="A527" s="189">
        <v>735</v>
      </c>
      <c r="B527" s="182" t="s">
        <v>361</v>
      </c>
      <c r="C527" s="188" t="s">
        <v>422</v>
      </c>
    </row>
    <row r="528" spans="1:3" x14ac:dyDescent="0.25">
      <c r="A528" s="189">
        <v>736</v>
      </c>
      <c r="B528" s="182" t="s">
        <v>362</v>
      </c>
      <c r="C528" s="188" t="s">
        <v>422</v>
      </c>
    </row>
    <row r="529" spans="1:3" x14ac:dyDescent="0.25">
      <c r="A529" s="189">
        <v>737</v>
      </c>
      <c r="B529" s="182" t="s">
        <v>361</v>
      </c>
      <c r="C529" s="188" t="s">
        <v>422</v>
      </c>
    </row>
    <row r="530" spans="1:3" x14ac:dyDescent="0.25">
      <c r="A530" s="189">
        <v>738</v>
      </c>
      <c r="B530" s="182" t="s">
        <v>362</v>
      </c>
      <c r="C530" s="188" t="s">
        <v>422</v>
      </c>
    </row>
    <row r="531" spans="1:3" x14ac:dyDescent="0.25">
      <c r="A531" s="189">
        <v>739</v>
      </c>
      <c r="B531" s="182" t="s">
        <v>361</v>
      </c>
      <c r="C531" s="188" t="s">
        <v>422</v>
      </c>
    </row>
    <row r="532" spans="1:3" x14ac:dyDescent="0.25">
      <c r="A532" s="189">
        <v>740</v>
      </c>
      <c r="B532" s="182" t="s">
        <v>362</v>
      </c>
      <c r="C532" s="188" t="s">
        <v>422</v>
      </c>
    </row>
    <row r="533" spans="1:3" x14ac:dyDescent="0.25">
      <c r="A533" s="189">
        <v>741</v>
      </c>
      <c r="B533" s="182" t="s">
        <v>361</v>
      </c>
      <c r="C533" s="188" t="s">
        <v>422</v>
      </c>
    </row>
    <row r="534" spans="1:3" x14ac:dyDescent="0.25">
      <c r="A534" s="189">
        <v>742</v>
      </c>
      <c r="B534" s="182" t="s">
        <v>362</v>
      </c>
      <c r="C534" s="188" t="s">
        <v>422</v>
      </c>
    </row>
    <row r="535" spans="1:3" x14ac:dyDescent="0.25">
      <c r="A535" s="189">
        <v>743</v>
      </c>
      <c r="B535" s="182" t="s">
        <v>361</v>
      </c>
      <c r="C535" s="188" t="s">
        <v>422</v>
      </c>
    </row>
    <row r="536" spans="1:3" x14ac:dyDescent="0.25">
      <c r="A536" s="189">
        <v>744</v>
      </c>
      <c r="B536" s="182" t="s">
        <v>362</v>
      </c>
      <c r="C536" s="188" t="s">
        <v>422</v>
      </c>
    </row>
    <row r="537" spans="1:3" x14ac:dyDescent="0.25">
      <c r="A537" s="189">
        <v>745</v>
      </c>
      <c r="B537" s="182" t="s">
        <v>361</v>
      </c>
      <c r="C537" s="188" t="s">
        <v>422</v>
      </c>
    </row>
    <row r="538" spans="1:3" x14ac:dyDescent="0.25">
      <c r="A538" s="189">
        <v>746</v>
      </c>
      <c r="B538" s="182" t="s">
        <v>362</v>
      </c>
      <c r="C538" s="188" t="s">
        <v>422</v>
      </c>
    </row>
    <row r="539" spans="1:3" x14ac:dyDescent="0.25">
      <c r="A539" s="189">
        <v>747</v>
      </c>
      <c r="B539" s="182" t="s">
        <v>361</v>
      </c>
      <c r="C539" s="188" t="s">
        <v>422</v>
      </c>
    </row>
    <row r="540" spans="1:3" x14ac:dyDescent="0.25">
      <c r="A540" s="189">
        <v>748</v>
      </c>
      <c r="B540" s="182" t="s">
        <v>361</v>
      </c>
      <c r="C540" s="188" t="s">
        <v>422</v>
      </c>
    </row>
    <row r="541" spans="1:3" x14ac:dyDescent="0.25">
      <c r="A541" s="189">
        <v>749</v>
      </c>
      <c r="B541" s="182" t="s">
        <v>362</v>
      </c>
      <c r="C541" s="188" t="s">
        <v>422</v>
      </c>
    </row>
    <row r="542" spans="1:3" x14ac:dyDescent="0.25">
      <c r="A542" s="189">
        <v>752</v>
      </c>
      <c r="B542" s="182" t="s">
        <v>361</v>
      </c>
      <c r="C542" s="188" t="s">
        <v>422</v>
      </c>
    </row>
    <row r="543" spans="1:3" x14ac:dyDescent="0.25">
      <c r="A543" s="189">
        <v>753</v>
      </c>
      <c r="B543" s="182" t="s">
        <v>363</v>
      </c>
      <c r="C543" s="188" t="s">
        <v>422</v>
      </c>
    </row>
    <row r="544" spans="1:3" x14ac:dyDescent="0.25">
      <c r="A544" s="189">
        <v>754</v>
      </c>
      <c r="B544" s="182" t="s">
        <v>361</v>
      </c>
      <c r="C544" s="188" t="s">
        <v>422</v>
      </c>
    </row>
    <row r="545" spans="1:3" x14ac:dyDescent="0.25">
      <c r="A545" s="189">
        <v>755</v>
      </c>
      <c r="B545" s="182" t="s">
        <v>363</v>
      </c>
      <c r="C545" s="188" t="s">
        <v>422</v>
      </c>
    </row>
    <row r="546" spans="1:3" x14ac:dyDescent="0.25">
      <c r="A546" s="189">
        <v>756</v>
      </c>
      <c r="B546" s="182" t="s">
        <v>361</v>
      </c>
      <c r="C546" s="188" t="s">
        <v>422</v>
      </c>
    </row>
    <row r="547" spans="1:3" x14ac:dyDescent="0.25">
      <c r="A547" s="189">
        <v>757</v>
      </c>
      <c r="B547" s="182" t="s">
        <v>363</v>
      </c>
      <c r="C547" s="188" t="s">
        <v>422</v>
      </c>
    </row>
    <row r="548" spans="1:3" x14ac:dyDescent="0.25">
      <c r="A548" s="189">
        <v>758</v>
      </c>
      <c r="B548" s="182" t="s">
        <v>361</v>
      </c>
      <c r="C548" s="188" t="s">
        <v>422</v>
      </c>
    </row>
    <row r="549" spans="1:3" x14ac:dyDescent="0.25">
      <c r="A549" s="189">
        <v>759</v>
      </c>
      <c r="B549" s="182" t="s">
        <v>363</v>
      </c>
      <c r="C549" s="188" t="s">
        <v>422</v>
      </c>
    </row>
    <row r="550" spans="1:3" x14ac:dyDescent="0.25">
      <c r="A550" s="189">
        <v>760</v>
      </c>
      <c r="B550" s="182" t="s">
        <v>361</v>
      </c>
      <c r="C550" s="188" t="s">
        <v>422</v>
      </c>
    </row>
    <row r="551" spans="1:3" x14ac:dyDescent="0.25">
      <c r="A551" s="189">
        <v>761</v>
      </c>
      <c r="B551" s="182" t="s">
        <v>363</v>
      </c>
      <c r="C551" s="188" t="s">
        <v>422</v>
      </c>
    </row>
    <row r="552" spans="1:3" x14ac:dyDescent="0.25">
      <c r="A552" s="189">
        <v>762</v>
      </c>
      <c r="B552" s="182" t="s">
        <v>361</v>
      </c>
      <c r="C552" s="188" t="s">
        <v>422</v>
      </c>
    </row>
    <row r="553" spans="1:3" x14ac:dyDescent="0.25">
      <c r="A553" s="189">
        <v>763</v>
      </c>
      <c r="B553" s="182" t="s">
        <v>363</v>
      </c>
      <c r="C553" s="188" t="s">
        <v>422</v>
      </c>
    </row>
    <row r="554" spans="1:3" x14ac:dyDescent="0.25">
      <c r="A554" s="189">
        <v>764</v>
      </c>
      <c r="B554" s="182" t="s">
        <v>361</v>
      </c>
      <c r="C554" s="188" t="s">
        <v>422</v>
      </c>
    </row>
    <row r="555" spans="1:3" x14ac:dyDescent="0.25">
      <c r="A555" s="189">
        <v>765</v>
      </c>
      <c r="B555" s="182" t="s">
        <v>363</v>
      </c>
      <c r="C555" s="188" t="s">
        <v>422</v>
      </c>
    </row>
    <row r="556" spans="1:3" x14ac:dyDescent="0.25">
      <c r="A556" s="189">
        <v>766</v>
      </c>
      <c r="B556" s="182" t="s">
        <v>361</v>
      </c>
      <c r="C556" s="188" t="s">
        <v>422</v>
      </c>
    </row>
    <row r="557" spans="1:3" x14ac:dyDescent="0.25">
      <c r="A557" s="189">
        <v>767</v>
      </c>
      <c r="B557" s="182" t="s">
        <v>363</v>
      </c>
      <c r="C557" s="188" t="s">
        <v>422</v>
      </c>
    </row>
    <row r="558" spans="1:3" x14ac:dyDescent="0.25">
      <c r="A558" s="189">
        <v>768</v>
      </c>
      <c r="B558" s="182" t="s">
        <v>361</v>
      </c>
      <c r="C558" s="188" t="s">
        <v>422</v>
      </c>
    </row>
    <row r="559" spans="1:3" x14ac:dyDescent="0.25">
      <c r="A559" s="189">
        <v>769</v>
      </c>
      <c r="B559" s="182" t="s">
        <v>363</v>
      </c>
      <c r="C559" s="188" t="s">
        <v>422</v>
      </c>
    </row>
    <row r="560" spans="1:3" x14ac:dyDescent="0.25">
      <c r="A560" s="189">
        <v>770</v>
      </c>
      <c r="B560" s="182" t="s">
        <v>364</v>
      </c>
      <c r="C560" s="188" t="s">
        <v>422</v>
      </c>
    </row>
    <row r="561" spans="1:3" x14ac:dyDescent="0.25">
      <c r="A561" s="189">
        <v>775</v>
      </c>
      <c r="B561" s="182" t="s">
        <v>365</v>
      </c>
      <c r="C561" s="188" t="s">
        <v>422</v>
      </c>
    </row>
    <row r="562" spans="1:3" x14ac:dyDescent="0.25">
      <c r="A562" s="189">
        <v>776</v>
      </c>
      <c r="B562" s="182" t="s">
        <v>365</v>
      </c>
      <c r="C562" s="188" t="s">
        <v>422</v>
      </c>
    </row>
    <row r="563" spans="1:3" x14ac:dyDescent="0.25">
      <c r="A563" s="189">
        <v>781</v>
      </c>
      <c r="B563" s="182" t="s">
        <v>361</v>
      </c>
      <c r="C563" s="188" t="s">
        <v>423</v>
      </c>
    </row>
    <row r="564" spans="1:3" x14ac:dyDescent="0.25">
      <c r="A564" s="189">
        <v>782</v>
      </c>
      <c r="B564" s="182" t="s">
        <v>361</v>
      </c>
      <c r="C564" s="188" t="s">
        <v>422</v>
      </c>
    </row>
    <row r="565" spans="1:3" x14ac:dyDescent="0.25">
      <c r="A565" s="189">
        <v>783</v>
      </c>
      <c r="B565" s="182" t="s">
        <v>361</v>
      </c>
      <c r="C565" s="188" t="s">
        <v>422</v>
      </c>
    </row>
    <row r="566" spans="1:3" x14ac:dyDescent="0.25">
      <c r="A566" s="189">
        <v>784</v>
      </c>
      <c r="B566" s="182" t="s">
        <v>361</v>
      </c>
      <c r="C566" s="188" t="s">
        <v>422</v>
      </c>
    </row>
    <row r="567" spans="1:3" x14ac:dyDescent="0.25">
      <c r="A567" s="189">
        <v>785</v>
      </c>
      <c r="B567" s="182" t="s">
        <v>361</v>
      </c>
      <c r="C567" s="188" t="s">
        <v>422</v>
      </c>
    </row>
    <row r="568" spans="1:3" x14ac:dyDescent="0.25">
      <c r="A568" s="189">
        <v>786</v>
      </c>
      <c r="B568" s="182" t="s">
        <v>361</v>
      </c>
      <c r="C568" s="188" t="s">
        <v>422</v>
      </c>
    </row>
    <row r="569" spans="1:3" x14ac:dyDescent="0.25">
      <c r="A569" s="189">
        <v>787</v>
      </c>
      <c r="B569" s="182" t="s">
        <v>366</v>
      </c>
      <c r="C569" s="188" t="s">
        <v>422</v>
      </c>
    </row>
    <row r="570" spans="1:3" x14ac:dyDescent="0.25">
      <c r="A570" s="189">
        <v>788</v>
      </c>
      <c r="B570" s="182" t="s">
        <v>367</v>
      </c>
      <c r="C570" s="188" t="s">
        <v>422</v>
      </c>
    </row>
    <row r="571" spans="1:3" x14ac:dyDescent="0.25">
      <c r="A571" s="189">
        <v>789</v>
      </c>
      <c r="B571" s="182" t="s">
        <v>368</v>
      </c>
      <c r="C571" s="188" t="s">
        <v>422</v>
      </c>
    </row>
    <row r="572" spans="1:3" x14ac:dyDescent="0.25">
      <c r="A572" s="189">
        <v>790</v>
      </c>
      <c r="B572" s="182" t="s">
        <v>369</v>
      </c>
      <c r="C572" s="188" t="s">
        <v>422</v>
      </c>
    </row>
    <row r="573" spans="1:3" x14ac:dyDescent="0.25">
      <c r="A573" s="189">
        <v>791</v>
      </c>
      <c r="B573" s="182" t="s">
        <v>370</v>
      </c>
      <c r="C573" s="188" t="s">
        <v>422</v>
      </c>
    </row>
    <row r="574" spans="1:3" x14ac:dyDescent="0.25">
      <c r="A574" s="189">
        <v>792</v>
      </c>
      <c r="B574" s="182" t="s">
        <v>371</v>
      </c>
      <c r="C574" s="188" t="s">
        <v>422</v>
      </c>
    </row>
    <row r="575" spans="1:3" x14ac:dyDescent="0.25">
      <c r="A575" s="189">
        <v>793</v>
      </c>
      <c r="B575" s="182" t="s">
        <v>361</v>
      </c>
      <c r="C575" s="188" t="s">
        <v>422</v>
      </c>
    </row>
    <row r="576" spans="1:3" x14ac:dyDescent="0.25">
      <c r="A576" s="189">
        <v>794</v>
      </c>
      <c r="B576" s="182" t="s">
        <v>362</v>
      </c>
      <c r="C576" s="188" t="s">
        <v>422</v>
      </c>
    </row>
    <row r="577" spans="1:3" x14ac:dyDescent="0.25">
      <c r="A577" s="189">
        <v>801</v>
      </c>
      <c r="B577" s="182" t="s">
        <v>290</v>
      </c>
      <c r="C577" s="188" t="s">
        <v>422</v>
      </c>
    </row>
    <row r="578" spans="1:3" x14ac:dyDescent="0.25">
      <c r="A578" s="189">
        <v>802</v>
      </c>
      <c r="B578" s="182" t="s">
        <v>372</v>
      </c>
      <c r="C578" s="188" t="s">
        <v>422</v>
      </c>
    </row>
    <row r="579" spans="1:3" x14ac:dyDescent="0.25">
      <c r="A579" s="189">
        <v>803</v>
      </c>
      <c r="B579" s="182" t="s">
        <v>373</v>
      </c>
      <c r="C579" s="188" t="s">
        <v>423</v>
      </c>
    </row>
    <row r="580" spans="1:3" x14ac:dyDescent="0.25">
      <c r="A580" s="189">
        <v>804</v>
      </c>
      <c r="B580" s="182" t="s">
        <v>372</v>
      </c>
      <c r="C580" s="188" t="s">
        <v>422</v>
      </c>
    </row>
    <row r="581" spans="1:3" x14ac:dyDescent="0.25">
      <c r="A581" s="189">
        <v>805</v>
      </c>
      <c r="B581" s="182" t="s">
        <v>373</v>
      </c>
      <c r="C581" s="188" t="s">
        <v>423</v>
      </c>
    </row>
    <row r="582" spans="1:3" x14ac:dyDescent="0.25">
      <c r="A582" s="189">
        <v>806</v>
      </c>
      <c r="B582" s="182" t="s">
        <v>372</v>
      </c>
      <c r="C582" s="188" t="s">
        <v>422</v>
      </c>
    </row>
    <row r="583" spans="1:3" x14ac:dyDescent="0.25">
      <c r="A583" s="189">
        <v>807</v>
      </c>
      <c r="B583" s="182" t="s">
        <v>373</v>
      </c>
      <c r="C583" s="188" t="s">
        <v>423</v>
      </c>
    </row>
    <row r="584" spans="1:3" x14ac:dyDescent="0.25">
      <c r="A584" s="189">
        <v>808</v>
      </c>
      <c r="B584" s="182" t="s">
        <v>372</v>
      </c>
      <c r="C584" s="188" t="s">
        <v>422</v>
      </c>
    </row>
    <row r="585" spans="1:3" x14ac:dyDescent="0.25">
      <c r="A585" s="189">
        <v>809</v>
      </c>
      <c r="B585" s="182" t="s">
        <v>373</v>
      </c>
      <c r="C585" s="188" t="s">
        <v>423</v>
      </c>
    </row>
    <row r="586" spans="1:3" x14ac:dyDescent="0.25">
      <c r="A586" s="189">
        <v>810</v>
      </c>
      <c r="B586" s="182" t="s">
        <v>372</v>
      </c>
      <c r="C586" s="188" t="s">
        <v>422</v>
      </c>
    </row>
    <row r="587" spans="1:3" x14ac:dyDescent="0.25">
      <c r="A587" s="189">
        <v>811</v>
      </c>
      <c r="B587" s="182" t="s">
        <v>373</v>
      </c>
      <c r="C587" s="188" t="s">
        <v>423</v>
      </c>
    </row>
    <row r="588" spans="1:3" x14ac:dyDescent="0.25">
      <c r="A588" s="189">
        <v>812</v>
      </c>
      <c r="B588" s="182" t="s">
        <v>372</v>
      </c>
      <c r="C588" s="188" t="s">
        <v>422</v>
      </c>
    </row>
    <row r="589" spans="1:3" x14ac:dyDescent="0.25">
      <c r="A589" s="189">
        <v>813</v>
      </c>
      <c r="B589" s="182" t="s">
        <v>373</v>
      </c>
      <c r="C589" s="188" t="s">
        <v>423</v>
      </c>
    </row>
    <row r="590" spans="1:3" x14ac:dyDescent="0.25">
      <c r="A590" s="189">
        <v>814</v>
      </c>
      <c r="B590" s="182" t="s">
        <v>372</v>
      </c>
      <c r="C590" s="188" t="s">
        <v>422</v>
      </c>
    </row>
    <row r="591" spans="1:3" x14ac:dyDescent="0.25">
      <c r="A591" s="189">
        <v>815</v>
      </c>
      <c r="B591" s="182" t="s">
        <v>373</v>
      </c>
      <c r="C591" s="188" t="s">
        <v>423</v>
      </c>
    </row>
    <row r="592" spans="1:3" x14ac:dyDescent="0.25">
      <c r="A592" s="189">
        <v>816</v>
      </c>
      <c r="B592" s="182" t="s">
        <v>372</v>
      </c>
      <c r="C592" s="188" t="s">
        <v>422</v>
      </c>
    </row>
    <row r="593" spans="1:3" x14ac:dyDescent="0.25">
      <c r="A593" s="189">
        <v>817</v>
      </c>
      <c r="B593" s="182" t="s">
        <v>373</v>
      </c>
      <c r="C593" s="188" t="s">
        <v>423</v>
      </c>
    </row>
    <row r="594" spans="1:3" x14ac:dyDescent="0.25">
      <c r="A594" s="189">
        <v>818</v>
      </c>
      <c r="B594" s="182" t="s">
        <v>372</v>
      </c>
      <c r="C594" s="188" t="s">
        <v>422</v>
      </c>
    </row>
    <row r="595" spans="1:3" x14ac:dyDescent="0.25">
      <c r="A595" s="189">
        <v>819</v>
      </c>
      <c r="B595" s="182" t="s">
        <v>373</v>
      </c>
      <c r="C595" s="188" t="s">
        <v>423</v>
      </c>
    </row>
    <row r="596" spans="1:3" x14ac:dyDescent="0.25">
      <c r="A596" s="189">
        <v>820</v>
      </c>
      <c r="B596" s="182" t="s">
        <v>372</v>
      </c>
      <c r="C596" s="188" t="s">
        <v>422</v>
      </c>
    </row>
    <row r="597" spans="1:3" x14ac:dyDescent="0.25">
      <c r="A597" s="189">
        <v>821</v>
      </c>
      <c r="B597" s="182" t="s">
        <v>373</v>
      </c>
      <c r="C597" s="188" t="s">
        <v>423</v>
      </c>
    </row>
    <row r="598" spans="1:3" x14ac:dyDescent="0.25">
      <c r="A598" s="189">
        <v>822</v>
      </c>
      <c r="B598" s="182" t="s">
        <v>372</v>
      </c>
      <c r="C598" s="188" t="s">
        <v>422</v>
      </c>
    </row>
    <row r="599" spans="1:3" x14ac:dyDescent="0.25">
      <c r="A599" s="189">
        <v>823</v>
      </c>
      <c r="B599" s="182" t="s">
        <v>373</v>
      </c>
      <c r="C599" s="188" t="s">
        <v>423</v>
      </c>
    </row>
    <row r="600" spans="1:3" x14ac:dyDescent="0.25">
      <c r="A600" s="189">
        <v>824</v>
      </c>
      <c r="B600" s="182" t="s">
        <v>372</v>
      </c>
      <c r="C600" s="188" t="s">
        <v>422</v>
      </c>
    </row>
    <row r="601" spans="1:3" x14ac:dyDescent="0.25">
      <c r="A601" s="189">
        <v>825</v>
      </c>
      <c r="B601" s="182" t="s">
        <v>373</v>
      </c>
      <c r="C601" s="188" t="s">
        <v>423</v>
      </c>
    </row>
    <row r="602" spans="1:3" x14ac:dyDescent="0.25">
      <c r="A602" s="189">
        <v>826</v>
      </c>
      <c r="B602" s="182" t="s">
        <v>372</v>
      </c>
      <c r="C602" s="188" t="s">
        <v>422</v>
      </c>
    </row>
    <row r="603" spans="1:3" x14ac:dyDescent="0.25">
      <c r="A603" s="189">
        <v>827</v>
      </c>
      <c r="B603" s="182" t="s">
        <v>373</v>
      </c>
      <c r="C603" s="188" t="s">
        <v>423</v>
      </c>
    </row>
    <row r="604" spans="1:3" x14ac:dyDescent="0.25">
      <c r="A604" s="189">
        <v>828</v>
      </c>
      <c r="B604" s="182" t="s">
        <v>372</v>
      </c>
      <c r="C604" s="188" t="s">
        <v>422</v>
      </c>
    </row>
    <row r="605" spans="1:3" x14ac:dyDescent="0.25">
      <c r="A605" s="189">
        <v>829</v>
      </c>
      <c r="B605" s="182" t="s">
        <v>373</v>
      </c>
      <c r="C605" s="188" t="s">
        <v>423</v>
      </c>
    </row>
    <row r="606" spans="1:3" x14ac:dyDescent="0.25">
      <c r="A606" s="189">
        <v>830</v>
      </c>
      <c r="B606" s="182" t="s">
        <v>372</v>
      </c>
      <c r="C606" s="188" t="s">
        <v>422</v>
      </c>
    </row>
    <row r="607" spans="1:3" x14ac:dyDescent="0.25">
      <c r="A607" s="189">
        <v>831</v>
      </c>
      <c r="B607" s="182" t="s">
        <v>373</v>
      </c>
      <c r="C607" s="188" t="s">
        <v>423</v>
      </c>
    </row>
    <row r="608" spans="1:3" x14ac:dyDescent="0.25">
      <c r="A608" s="189">
        <v>832</v>
      </c>
      <c r="B608" s="182" t="s">
        <v>372</v>
      </c>
      <c r="C608" s="188" t="s">
        <v>422</v>
      </c>
    </row>
    <row r="609" spans="1:3" x14ac:dyDescent="0.25">
      <c r="A609" s="189">
        <v>833</v>
      </c>
      <c r="B609" s="182" t="s">
        <v>373</v>
      </c>
      <c r="C609" s="188" t="s">
        <v>423</v>
      </c>
    </row>
    <row r="610" spans="1:3" x14ac:dyDescent="0.25">
      <c r="A610" s="189">
        <v>834</v>
      </c>
      <c r="B610" s="182" t="s">
        <v>372</v>
      </c>
      <c r="C610" s="188" t="s">
        <v>422</v>
      </c>
    </row>
    <row r="611" spans="1:3" x14ac:dyDescent="0.25">
      <c r="A611" s="189">
        <v>835</v>
      </c>
      <c r="B611" s="182" t="s">
        <v>373</v>
      </c>
      <c r="C611" s="188" t="s">
        <v>423</v>
      </c>
    </row>
    <row r="612" spans="1:3" x14ac:dyDescent="0.25">
      <c r="A612" s="189">
        <v>836</v>
      </c>
      <c r="B612" s="182" t="s">
        <v>372</v>
      </c>
      <c r="C612" s="188" t="s">
        <v>422</v>
      </c>
    </row>
    <row r="613" spans="1:3" x14ac:dyDescent="0.25">
      <c r="A613" s="189">
        <v>837</v>
      </c>
      <c r="B613" s="182" t="s">
        <v>373</v>
      </c>
      <c r="C613" s="188" t="s">
        <v>423</v>
      </c>
    </row>
    <row r="614" spans="1:3" x14ac:dyDescent="0.25">
      <c r="A614" s="189">
        <v>838</v>
      </c>
      <c r="B614" s="182" t="s">
        <v>372</v>
      </c>
      <c r="C614" s="188" t="s">
        <v>422</v>
      </c>
    </row>
    <row r="615" spans="1:3" x14ac:dyDescent="0.25">
      <c r="A615" s="189">
        <v>839</v>
      </c>
      <c r="B615" s="182" t="s">
        <v>373</v>
      </c>
      <c r="C615" s="188" t="s">
        <v>423</v>
      </c>
    </row>
    <row r="616" spans="1:3" x14ac:dyDescent="0.25">
      <c r="A616" s="189">
        <v>840</v>
      </c>
      <c r="B616" s="182" t="s">
        <v>372</v>
      </c>
      <c r="C616" s="188" t="s">
        <v>422</v>
      </c>
    </row>
    <row r="617" spans="1:3" x14ac:dyDescent="0.25">
      <c r="A617" s="189">
        <v>841</v>
      </c>
      <c r="B617" s="182" t="s">
        <v>373</v>
      </c>
      <c r="C617" s="188" t="s">
        <v>423</v>
      </c>
    </row>
    <row r="618" spans="1:3" x14ac:dyDescent="0.25">
      <c r="A618" s="189">
        <v>842</v>
      </c>
      <c r="B618" s="182" t="s">
        <v>372</v>
      </c>
      <c r="C618" s="188" t="s">
        <v>422</v>
      </c>
    </row>
    <row r="619" spans="1:3" x14ac:dyDescent="0.25">
      <c r="A619" s="189">
        <v>843</v>
      </c>
      <c r="B619" s="182" t="s">
        <v>373</v>
      </c>
      <c r="C619" s="188" t="s">
        <v>423</v>
      </c>
    </row>
    <row r="620" spans="1:3" x14ac:dyDescent="0.25">
      <c r="A620" s="189">
        <v>844</v>
      </c>
      <c r="B620" s="182" t="s">
        <v>372</v>
      </c>
      <c r="C620" s="188" t="s">
        <v>422</v>
      </c>
    </row>
    <row r="621" spans="1:3" x14ac:dyDescent="0.25">
      <c r="A621" s="189">
        <v>845</v>
      </c>
      <c r="B621" s="182" t="s">
        <v>373</v>
      </c>
      <c r="C621" s="188" t="s">
        <v>423</v>
      </c>
    </row>
    <row r="622" spans="1:3" x14ac:dyDescent="0.25">
      <c r="A622" s="189">
        <v>846</v>
      </c>
      <c r="B622" s="182" t="s">
        <v>372</v>
      </c>
      <c r="C622" s="188" t="s">
        <v>422</v>
      </c>
    </row>
    <row r="623" spans="1:3" x14ac:dyDescent="0.25">
      <c r="A623" s="189">
        <v>847</v>
      </c>
      <c r="B623" s="182" t="s">
        <v>373</v>
      </c>
      <c r="C623" s="188" t="s">
        <v>423</v>
      </c>
    </row>
    <row r="624" spans="1:3" x14ac:dyDescent="0.25">
      <c r="A624" s="189">
        <v>848</v>
      </c>
      <c r="B624" s="182" t="s">
        <v>372</v>
      </c>
      <c r="C624" s="188" t="s">
        <v>422</v>
      </c>
    </row>
    <row r="625" spans="1:3" x14ac:dyDescent="0.25">
      <c r="A625" s="189">
        <v>849</v>
      </c>
      <c r="B625" s="182" t="s">
        <v>373</v>
      </c>
      <c r="C625" s="188" t="s">
        <v>423</v>
      </c>
    </row>
    <row r="626" spans="1:3" x14ac:dyDescent="0.25">
      <c r="A626" s="189">
        <v>850</v>
      </c>
      <c r="B626" s="182" t="s">
        <v>373</v>
      </c>
      <c r="C626" s="188" t="s">
        <v>423</v>
      </c>
    </row>
    <row r="627" spans="1:3" x14ac:dyDescent="0.25">
      <c r="A627" s="189">
        <v>851</v>
      </c>
      <c r="B627" s="182" t="s">
        <v>373</v>
      </c>
      <c r="C627" s="188" t="s">
        <v>423</v>
      </c>
    </row>
    <row r="628" spans="1:3" x14ac:dyDescent="0.25">
      <c r="A628" s="189">
        <v>852</v>
      </c>
      <c r="B628" s="182" t="s">
        <v>372</v>
      </c>
      <c r="C628" s="188" t="s">
        <v>422</v>
      </c>
    </row>
    <row r="629" spans="1:3" x14ac:dyDescent="0.25">
      <c r="A629" s="189">
        <v>853</v>
      </c>
      <c r="B629" s="182" t="s">
        <v>372</v>
      </c>
      <c r="C629" s="188" t="s">
        <v>422</v>
      </c>
    </row>
    <row r="630" spans="1:3" x14ac:dyDescent="0.25">
      <c r="A630" s="189">
        <v>854</v>
      </c>
      <c r="B630" s="182" t="s">
        <v>372</v>
      </c>
      <c r="C630" s="188" t="s">
        <v>422</v>
      </c>
    </row>
    <row r="631" spans="1:3" x14ac:dyDescent="0.25">
      <c r="A631" s="189">
        <v>855</v>
      </c>
      <c r="B631" s="182" t="s">
        <v>372</v>
      </c>
      <c r="C631" s="188" t="s">
        <v>422</v>
      </c>
    </row>
    <row r="632" spans="1:3" x14ac:dyDescent="0.25">
      <c r="A632" s="189">
        <v>856</v>
      </c>
      <c r="B632" s="182" t="s">
        <v>372</v>
      </c>
      <c r="C632" s="188" t="s">
        <v>422</v>
      </c>
    </row>
    <row r="633" spans="1:3" x14ac:dyDescent="0.25">
      <c r="A633" s="189">
        <v>857</v>
      </c>
      <c r="B633" s="182" t="s">
        <v>372</v>
      </c>
      <c r="C633" s="188" t="s">
        <v>422</v>
      </c>
    </row>
    <row r="634" spans="1:3" x14ac:dyDescent="0.25">
      <c r="A634" s="189">
        <v>858</v>
      </c>
      <c r="B634" s="182" t="s">
        <v>372</v>
      </c>
      <c r="C634" s="188" t="s">
        <v>422</v>
      </c>
    </row>
    <row r="635" spans="1:3" x14ac:dyDescent="0.25">
      <c r="A635" s="189">
        <v>859</v>
      </c>
      <c r="B635" s="182" t="s">
        <v>372</v>
      </c>
      <c r="C635" s="188" t="s">
        <v>422</v>
      </c>
    </row>
    <row r="636" spans="1:3" x14ac:dyDescent="0.25">
      <c r="A636" s="189">
        <v>860</v>
      </c>
      <c r="B636" s="182" t="s">
        <v>372</v>
      </c>
      <c r="C636" s="188" t="s">
        <v>422</v>
      </c>
    </row>
    <row r="637" spans="1:3" x14ac:dyDescent="0.25">
      <c r="A637" s="189">
        <v>861</v>
      </c>
      <c r="B637" s="182" t="s">
        <v>372</v>
      </c>
      <c r="C637" s="188" t="s">
        <v>422</v>
      </c>
    </row>
    <row r="638" spans="1:3" x14ac:dyDescent="0.25">
      <c r="A638" s="189">
        <v>862</v>
      </c>
      <c r="B638" s="182" t="s">
        <v>372</v>
      </c>
      <c r="C638" s="188" t="s">
        <v>422</v>
      </c>
    </row>
    <row r="639" spans="1:3" x14ac:dyDescent="0.25">
      <c r="A639" s="189">
        <v>863</v>
      </c>
      <c r="B639" s="182" t="s">
        <v>372</v>
      </c>
      <c r="C639" s="188" t="s">
        <v>422</v>
      </c>
    </row>
    <row r="640" spans="1:3" x14ac:dyDescent="0.25">
      <c r="A640" s="189">
        <v>864</v>
      </c>
      <c r="B640" s="182" t="s">
        <v>372</v>
      </c>
      <c r="C640" s="188" t="s">
        <v>422</v>
      </c>
    </row>
    <row r="641" spans="1:3" x14ac:dyDescent="0.25">
      <c r="A641" s="189">
        <v>865</v>
      </c>
      <c r="B641" s="182" t="s">
        <v>372</v>
      </c>
      <c r="C641" s="188" t="s">
        <v>422</v>
      </c>
    </row>
    <row r="642" spans="1:3" x14ac:dyDescent="0.25">
      <c r="A642" s="189">
        <v>866</v>
      </c>
      <c r="B642" s="182" t="s">
        <v>373</v>
      </c>
      <c r="C642" s="188" t="s">
        <v>423</v>
      </c>
    </row>
    <row r="643" spans="1:3" x14ac:dyDescent="0.25">
      <c r="A643" s="189">
        <v>867</v>
      </c>
      <c r="B643" s="182" t="s">
        <v>372</v>
      </c>
      <c r="C643" s="188" t="s">
        <v>422</v>
      </c>
    </row>
    <row r="644" spans="1:3" x14ac:dyDescent="0.25">
      <c r="A644" s="189">
        <v>868</v>
      </c>
      <c r="B644" s="182" t="s">
        <v>373</v>
      </c>
      <c r="C644" s="188" t="s">
        <v>423</v>
      </c>
    </row>
    <row r="645" spans="1:3" x14ac:dyDescent="0.25">
      <c r="A645" s="189">
        <v>869</v>
      </c>
      <c r="B645" s="182" t="s">
        <v>372</v>
      </c>
      <c r="C645" s="188" t="s">
        <v>422</v>
      </c>
    </row>
    <row r="646" spans="1:3" x14ac:dyDescent="0.25">
      <c r="A646" s="189">
        <v>870</v>
      </c>
      <c r="B646" s="182" t="s">
        <v>373</v>
      </c>
      <c r="C646" s="188" t="s">
        <v>423</v>
      </c>
    </row>
    <row r="647" spans="1:3" x14ac:dyDescent="0.25">
      <c r="A647" s="189">
        <v>871</v>
      </c>
      <c r="B647" s="182" t="s">
        <v>372</v>
      </c>
      <c r="C647" s="188" t="s">
        <v>422</v>
      </c>
    </row>
    <row r="648" spans="1:3" x14ac:dyDescent="0.25">
      <c r="A648" s="189">
        <v>872</v>
      </c>
      <c r="B648" s="182" t="s">
        <v>373</v>
      </c>
      <c r="C648" s="188" t="s">
        <v>423</v>
      </c>
    </row>
    <row r="649" spans="1:3" x14ac:dyDescent="0.25">
      <c r="A649" s="189">
        <v>873</v>
      </c>
      <c r="B649" s="182" t="s">
        <v>372</v>
      </c>
      <c r="C649" s="188" t="s">
        <v>422</v>
      </c>
    </row>
    <row r="650" spans="1:3" x14ac:dyDescent="0.25">
      <c r="A650" s="189">
        <v>874</v>
      </c>
      <c r="B650" s="182" t="s">
        <v>373</v>
      </c>
      <c r="C650" s="188" t="s">
        <v>423</v>
      </c>
    </row>
    <row r="651" spans="1:3" x14ac:dyDescent="0.25">
      <c r="A651" s="189">
        <v>875</v>
      </c>
      <c r="B651" s="182" t="s">
        <v>372</v>
      </c>
      <c r="C651" s="188" t="s">
        <v>422</v>
      </c>
    </row>
    <row r="652" spans="1:3" x14ac:dyDescent="0.25">
      <c r="A652" s="189">
        <v>876</v>
      </c>
      <c r="B652" s="182" t="s">
        <v>373</v>
      </c>
      <c r="C652" s="188" t="s">
        <v>423</v>
      </c>
    </row>
    <row r="653" spans="1:3" x14ac:dyDescent="0.25">
      <c r="A653" s="189">
        <v>877</v>
      </c>
      <c r="B653" s="182" t="s">
        <v>372</v>
      </c>
      <c r="C653" s="188" t="s">
        <v>422</v>
      </c>
    </row>
    <row r="654" spans="1:3" x14ac:dyDescent="0.25">
      <c r="A654" s="189">
        <v>878</v>
      </c>
      <c r="B654" s="182" t="s">
        <v>373</v>
      </c>
      <c r="C654" s="188" t="s">
        <v>423</v>
      </c>
    </row>
    <row r="655" spans="1:3" x14ac:dyDescent="0.25">
      <c r="A655" s="189">
        <v>879</v>
      </c>
      <c r="B655" s="182" t="s">
        <v>372</v>
      </c>
      <c r="C655" s="188" t="s">
        <v>422</v>
      </c>
    </row>
    <row r="656" spans="1:3" x14ac:dyDescent="0.25">
      <c r="A656" s="189">
        <v>880</v>
      </c>
      <c r="B656" s="182" t="s">
        <v>373</v>
      </c>
      <c r="C656" s="188" t="s">
        <v>423</v>
      </c>
    </row>
    <row r="657" spans="1:3" x14ac:dyDescent="0.25">
      <c r="A657" s="189">
        <v>881</v>
      </c>
      <c r="B657" s="182" t="s">
        <v>372</v>
      </c>
      <c r="C657" s="188" t="s">
        <v>422</v>
      </c>
    </row>
    <row r="658" spans="1:3" x14ac:dyDescent="0.25">
      <c r="A658" s="189">
        <v>882</v>
      </c>
      <c r="B658" s="182" t="s">
        <v>373</v>
      </c>
      <c r="C658" s="188" t="s">
        <v>423</v>
      </c>
    </row>
    <row r="659" spans="1:3" x14ac:dyDescent="0.25">
      <c r="A659" s="189">
        <v>883</v>
      </c>
      <c r="B659" s="182" t="s">
        <v>372</v>
      </c>
      <c r="C659" s="188" t="s">
        <v>422</v>
      </c>
    </row>
    <row r="660" spans="1:3" x14ac:dyDescent="0.25">
      <c r="A660" s="189">
        <v>884</v>
      </c>
      <c r="B660" s="182" t="s">
        <v>373</v>
      </c>
      <c r="C660" s="188" t="s">
        <v>423</v>
      </c>
    </row>
    <row r="661" spans="1:3" x14ac:dyDescent="0.25">
      <c r="A661" s="189">
        <v>885</v>
      </c>
      <c r="B661" s="182" t="s">
        <v>372</v>
      </c>
      <c r="C661" s="188" t="s">
        <v>422</v>
      </c>
    </row>
    <row r="662" spans="1:3" x14ac:dyDescent="0.25">
      <c r="A662" s="189">
        <v>886</v>
      </c>
      <c r="B662" s="182" t="s">
        <v>373</v>
      </c>
      <c r="C662" s="188" t="s">
        <v>423</v>
      </c>
    </row>
    <row r="663" spans="1:3" x14ac:dyDescent="0.25">
      <c r="A663" s="189">
        <v>887</v>
      </c>
      <c r="B663" s="182" t="s">
        <v>372</v>
      </c>
      <c r="C663" s="188" t="s">
        <v>422</v>
      </c>
    </row>
    <row r="664" spans="1:3" x14ac:dyDescent="0.25">
      <c r="A664" s="189">
        <v>888</v>
      </c>
      <c r="B664" s="182" t="s">
        <v>373</v>
      </c>
      <c r="C664" s="188" t="s">
        <v>423</v>
      </c>
    </row>
    <row r="665" spans="1:3" x14ac:dyDescent="0.25">
      <c r="A665" s="189">
        <v>889</v>
      </c>
      <c r="B665" s="182" t="s">
        <v>372</v>
      </c>
      <c r="C665" s="188" t="s">
        <v>422</v>
      </c>
    </row>
    <row r="666" spans="1:3" x14ac:dyDescent="0.25">
      <c r="A666" s="189">
        <v>890</v>
      </c>
      <c r="B666" s="182" t="s">
        <v>373</v>
      </c>
      <c r="C666" s="188" t="s">
        <v>423</v>
      </c>
    </row>
    <row r="667" spans="1:3" x14ac:dyDescent="0.25">
      <c r="A667" s="189">
        <v>891</v>
      </c>
      <c r="B667" s="182" t="s">
        <v>373</v>
      </c>
      <c r="C667" s="188" t="s">
        <v>423</v>
      </c>
    </row>
    <row r="668" spans="1:3" x14ac:dyDescent="0.25">
      <c r="A668" s="189">
        <v>892</v>
      </c>
      <c r="B668" s="182" t="s">
        <v>373</v>
      </c>
      <c r="C668" s="188" t="s">
        <v>423</v>
      </c>
    </row>
    <row r="669" spans="1:3" x14ac:dyDescent="0.25">
      <c r="A669" s="189">
        <v>893</v>
      </c>
      <c r="B669" s="182" t="s">
        <v>373</v>
      </c>
      <c r="C669" s="188" t="s">
        <v>423</v>
      </c>
    </row>
    <row r="670" spans="1:3" x14ac:dyDescent="0.25">
      <c r="A670" s="189">
        <v>894</v>
      </c>
      <c r="B670" s="182" t="s">
        <v>331</v>
      </c>
      <c r="C670" s="188" t="s">
        <v>423</v>
      </c>
    </row>
    <row r="671" spans="1:3" x14ac:dyDescent="0.25">
      <c r="A671" s="189">
        <v>895</v>
      </c>
      <c r="B671" s="182" t="s">
        <v>331</v>
      </c>
      <c r="C671" s="188" t="s">
        <v>423</v>
      </c>
    </row>
    <row r="672" spans="1:3" x14ac:dyDescent="0.25">
      <c r="A672" s="189">
        <v>896</v>
      </c>
      <c r="B672" s="182" t="s">
        <v>331</v>
      </c>
      <c r="C672" s="188" t="s">
        <v>423</v>
      </c>
    </row>
    <row r="673" spans="1:3" x14ac:dyDescent="0.25">
      <c r="A673" s="189">
        <v>897</v>
      </c>
      <c r="B673" s="182" t="s">
        <v>373</v>
      </c>
      <c r="C673" s="188" t="s">
        <v>423</v>
      </c>
    </row>
    <row r="674" spans="1:3" x14ac:dyDescent="0.25">
      <c r="A674" s="189">
        <v>898</v>
      </c>
      <c r="B674" s="182" t="s">
        <v>373</v>
      </c>
      <c r="C674" s="188" t="s">
        <v>423</v>
      </c>
    </row>
    <row r="675" spans="1:3" x14ac:dyDescent="0.25">
      <c r="A675" s="189">
        <v>899</v>
      </c>
      <c r="B675" s="182" t="s">
        <v>374</v>
      </c>
      <c r="C675" s="188" t="s">
        <v>423</v>
      </c>
    </row>
    <row r="676" spans="1:3" x14ac:dyDescent="0.25">
      <c r="A676" s="189">
        <v>900</v>
      </c>
      <c r="B676" s="182" t="s">
        <v>374</v>
      </c>
      <c r="C676" s="188" t="s">
        <v>423</v>
      </c>
    </row>
    <row r="677" spans="1:3" x14ac:dyDescent="0.25">
      <c r="A677" s="189">
        <v>901</v>
      </c>
      <c r="B677" s="182" t="s">
        <v>374</v>
      </c>
      <c r="C677" s="188" t="s">
        <v>423</v>
      </c>
    </row>
    <row r="678" spans="1:3" x14ac:dyDescent="0.25">
      <c r="A678" s="189">
        <v>902</v>
      </c>
      <c r="B678" s="182" t="s">
        <v>374</v>
      </c>
      <c r="C678" s="188" t="s">
        <v>423</v>
      </c>
    </row>
    <row r="679" spans="1:3" x14ac:dyDescent="0.25">
      <c r="A679" s="189">
        <v>903</v>
      </c>
      <c r="B679" s="182" t="s">
        <v>374</v>
      </c>
      <c r="C679" s="188" t="s">
        <v>423</v>
      </c>
    </row>
    <row r="680" spans="1:3" x14ac:dyDescent="0.25">
      <c r="A680" s="189">
        <v>904</v>
      </c>
      <c r="B680" s="182" t="s">
        <v>375</v>
      </c>
      <c r="C680" s="188" t="s">
        <v>423</v>
      </c>
    </row>
    <row r="681" spans="1:3" x14ac:dyDescent="0.25">
      <c r="A681" s="189">
        <v>905</v>
      </c>
      <c r="B681" s="182" t="s">
        <v>375</v>
      </c>
      <c r="C681" s="188" t="s">
        <v>423</v>
      </c>
    </row>
    <row r="682" spans="1:3" x14ac:dyDescent="0.25">
      <c r="A682" s="189">
        <v>906</v>
      </c>
      <c r="B682" s="182" t="s">
        <v>375</v>
      </c>
      <c r="C682" s="188" t="s">
        <v>423</v>
      </c>
    </row>
    <row r="683" spans="1:3" x14ac:dyDescent="0.25">
      <c r="A683" s="189">
        <v>907</v>
      </c>
      <c r="B683" s="182" t="s">
        <v>376</v>
      </c>
      <c r="C683" s="188" t="s">
        <v>423</v>
      </c>
    </row>
    <row r="684" spans="1:3" x14ac:dyDescent="0.25">
      <c r="A684" s="189">
        <v>908</v>
      </c>
      <c r="B684" s="182" t="s">
        <v>376</v>
      </c>
      <c r="C684" s="188" t="s">
        <v>423</v>
      </c>
    </row>
    <row r="685" spans="1:3" x14ac:dyDescent="0.25">
      <c r="A685" s="189">
        <v>909</v>
      </c>
      <c r="B685" s="182" t="s">
        <v>376</v>
      </c>
      <c r="C685" s="188" t="s">
        <v>423</v>
      </c>
    </row>
    <row r="686" spans="1:3" x14ac:dyDescent="0.25">
      <c r="A686" s="189">
        <v>910</v>
      </c>
      <c r="B686" s="182" t="s">
        <v>376</v>
      </c>
      <c r="C686" s="188" t="s">
        <v>423</v>
      </c>
    </row>
    <row r="687" spans="1:3" x14ac:dyDescent="0.25">
      <c r="A687" s="189">
        <v>911</v>
      </c>
      <c r="B687" s="182" t="s">
        <v>376</v>
      </c>
      <c r="C687" s="188" t="s">
        <v>423</v>
      </c>
    </row>
    <row r="688" spans="1:3" x14ac:dyDescent="0.25">
      <c r="A688" s="189">
        <v>912</v>
      </c>
      <c r="B688" s="182" t="s">
        <v>376</v>
      </c>
      <c r="C688" s="188" t="s">
        <v>423</v>
      </c>
    </row>
    <row r="689" spans="1:3" x14ac:dyDescent="0.25">
      <c r="A689" s="189">
        <v>913</v>
      </c>
      <c r="B689" s="182" t="s">
        <v>376</v>
      </c>
      <c r="C689" s="188" t="s">
        <v>423</v>
      </c>
    </row>
    <row r="690" spans="1:3" x14ac:dyDescent="0.25">
      <c r="A690" s="189">
        <v>914</v>
      </c>
      <c r="B690" s="182" t="s">
        <v>377</v>
      </c>
      <c r="C690" s="188" t="s">
        <v>422</v>
      </c>
    </row>
    <row r="691" spans="1:3" x14ac:dyDescent="0.25">
      <c r="A691" s="189">
        <v>915</v>
      </c>
      <c r="B691" s="182" t="s">
        <v>331</v>
      </c>
      <c r="C691" s="188" t="s">
        <v>422</v>
      </c>
    </row>
    <row r="692" spans="1:3" x14ac:dyDescent="0.25">
      <c r="A692" s="189">
        <v>916</v>
      </c>
      <c r="B692" s="182" t="s">
        <v>331</v>
      </c>
      <c r="C692" s="188" t="s">
        <v>422</v>
      </c>
    </row>
    <row r="693" spans="1:3" x14ac:dyDescent="0.25">
      <c r="A693" s="189">
        <v>917</v>
      </c>
      <c r="B693" s="182" t="s">
        <v>331</v>
      </c>
      <c r="C693" s="188" t="s">
        <v>422</v>
      </c>
    </row>
    <row r="694" spans="1:3" x14ac:dyDescent="0.25">
      <c r="A694" s="189">
        <v>918</v>
      </c>
      <c r="B694" s="182" t="s">
        <v>267</v>
      </c>
      <c r="C694" s="188" t="s">
        <v>422</v>
      </c>
    </row>
    <row r="695" spans="1:3" x14ac:dyDescent="0.25">
      <c r="A695" s="189">
        <v>919</v>
      </c>
      <c r="B695" s="182" t="s">
        <v>378</v>
      </c>
      <c r="C695" s="188" t="s">
        <v>422</v>
      </c>
    </row>
    <row r="696" spans="1:3" x14ac:dyDescent="0.25">
      <c r="A696" s="189">
        <v>920</v>
      </c>
      <c r="B696" s="182" t="s">
        <v>378</v>
      </c>
      <c r="C696" s="188" t="s">
        <v>422</v>
      </c>
    </row>
    <row r="697" spans="1:3" x14ac:dyDescent="0.25">
      <c r="A697" s="189">
        <v>922</v>
      </c>
      <c r="B697" s="182" t="s">
        <v>290</v>
      </c>
      <c r="C697" s="188" t="s">
        <v>422</v>
      </c>
    </row>
    <row r="698" spans="1:3" x14ac:dyDescent="0.25">
      <c r="A698" s="189">
        <v>923</v>
      </c>
      <c r="B698" s="182" t="s">
        <v>290</v>
      </c>
      <c r="C698" s="188" t="s">
        <v>422</v>
      </c>
    </row>
    <row r="699" spans="1:3" x14ac:dyDescent="0.25">
      <c r="A699" s="189">
        <v>924</v>
      </c>
      <c r="B699" s="182" t="s">
        <v>290</v>
      </c>
      <c r="C699" s="188" t="s">
        <v>422</v>
      </c>
    </row>
    <row r="700" spans="1:3" x14ac:dyDescent="0.25">
      <c r="A700" s="189">
        <v>925</v>
      </c>
      <c r="B700" s="182" t="s">
        <v>379</v>
      </c>
      <c r="C700" s="188" t="s">
        <v>418</v>
      </c>
    </row>
    <row r="701" spans="1:3" x14ac:dyDescent="0.25">
      <c r="A701" s="189">
        <v>926</v>
      </c>
      <c r="B701" s="182" t="s">
        <v>320</v>
      </c>
      <c r="C701" s="188" t="s">
        <v>418</v>
      </c>
    </row>
    <row r="702" spans="1:3" x14ac:dyDescent="0.25">
      <c r="A702" s="189">
        <v>927</v>
      </c>
      <c r="B702" s="182" t="s">
        <v>322</v>
      </c>
      <c r="C702" s="188" t="s">
        <v>418</v>
      </c>
    </row>
    <row r="703" spans="1:3" x14ac:dyDescent="0.25">
      <c r="A703" s="189">
        <v>928</v>
      </c>
      <c r="B703" s="182" t="s">
        <v>321</v>
      </c>
      <c r="C703" s="188" t="s">
        <v>418</v>
      </c>
    </row>
    <row r="704" spans="1:3" x14ac:dyDescent="0.25">
      <c r="A704" s="189">
        <v>929</v>
      </c>
      <c r="B704" s="182" t="s">
        <v>374</v>
      </c>
      <c r="C704" s="188" t="s">
        <v>423</v>
      </c>
    </row>
    <row r="705" spans="1:3" x14ac:dyDescent="0.25">
      <c r="A705" s="189">
        <v>930</v>
      </c>
      <c r="B705" s="182" t="s">
        <v>374</v>
      </c>
      <c r="C705" s="188" t="s">
        <v>423</v>
      </c>
    </row>
    <row r="706" spans="1:3" x14ac:dyDescent="0.25">
      <c r="A706" s="189">
        <v>931</v>
      </c>
      <c r="B706" s="182" t="s">
        <v>374</v>
      </c>
      <c r="C706" s="188" t="s">
        <v>423</v>
      </c>
    </row>
    <row r="707" spans="1:3" x14ac:dyDescent="0.25">
      <c r="A707" s="189">
        <v>932</v>
      </c>
      <c r="B707" s="182" t="s">
        <v>380</v>
      </c>
      <c r="C707" s="188" t="s">
        <v>422</v>
      </c>
    </row>
    <row r="708" spans="1:3" x14ac:dyDescent="0.25">
      <c r="A708" s="189">
        <v>933</v>
      </c>
      <c r="B708" s="182" t="s">
        <v>372</v>
      </c>
      <c r="C708" s="188" t="s">
        <v>422</v>
      </c>
    </row>
    <row r="709" spans="1:3" x14ac:dyDescent="0.25">
      <c r="A709" s="189">
        <v>934</v>
      </c>
      <c r="B709" s="182" t="s">
        <v>373</v>
      </c>
      <c r="C709" s="188" t="s">
        <v>423</v>
      </c>
    </row>
    <row r="710" spans="1:3" x14ac:dyDescent="0.25">
      <c r="A710" s="189">
        <v>935</v>
      </c>
      <c r="B710" s="182" t="s">
        <v>381</v>
      </c>
      <c r="C710" s="188" t="s">
        <v>422</v>
      </c>
    </row>
    <row r="711" spans="1:3" x14ac:dyDescent="0.25">
      <c r="A711" s="189">
        <v>936</v>
      </c>
      <c r="B711" s="182" t="s">
        <v>381</v>
      </c>
      <c r="C711" s="188" t="s">
        <v>422</v>
      </c>
    </row>
    <row r="712" spans="1:3" x14ac:dyDescent="0.25">
      <c r="A712" s="189">
        <v>937</v>
      </c>
      <c r="B712" s="182" t="s">
        <v>381</v>
      </c>
      <c r="C712" s="188" t="s">
        <v>422</v>
      </c>
    </row>
    <row r="713" spans="1:3" x14ac:dyDescent="0.25">
      <c r="A713" s="189">
        <v>938</v>
      </c>
      <c r="B713" s="182" t="s">
        <v>381</v>
      </c>
      <c r="C713" s="188" t="s">
        <v>422</v>
      </c>
    </row>
    <row r="714" spans="1:3" x14ac:dyDescent="0.25">
      <c r="A714" s="189">
        <v>939</v>
      </c>
      <c r="B714" s="182" t="s">
        <v>381</v>
      </c>
      <c r="C714" s="188" t="s">
        <v>422</v>
      </c>
    </row>
    <row r="715" spans="1:3" x14ac:dyDescent="0.25">
      <c r="A715" s="189">
        <v>940</v>
      </c>
      <c r="B715" s="182" t="s">
        <v>382</v>
      </c>
      <c r="C715" s="188" t="s">
        <v>419</v>
      </c>
    </row>
    <row r="716" spans="1:3" x14ac:dyDescent="0.25">
      <c r="A716" s="189">
        <v>941</v>
      </c>
      <c r="B716" s="182" t="s">
        <v>383</v>
      </c>
      <c r="C716" s="188" t="s">
        <v>419</v>
      </c>
    </row>
    <row r="717" spans="1:3" x14ac:dyDescent="0.25">
      <c r="A717" s="189">
        <v>942</v>
      </c>
      <c r="B717" s="182" t="s">
        <v>236</v>
      </c>
      <c r="C717" s="188" t="s">
        <v>422</v>
      </c>
    </row>
    <row r="718" spans="1:3" x14ac:dyDescent="0.25">
      <c r="A718" s="189">
        <v>943</v>
      </c>
      <c r="B718" s="182" t="s">
        <v>227</v>
      </c>
      <c r="C718" s="188" t="s">
        <v>422</v>
      </c>
    </row>
    <row r="719" spans="1:3" x14ac:dyDescent="0.25">
      <c r="A719" s="189">
        <v>944</v>
      </c>
      <c r="B719" s="182" t="s">
        <v>227</v>
      </c>
      <c r="C719" s="188" t="s">
        <v>422</v>
      </c>
    </row>
    <row r="720" spans="1:3" x14ac:dyDescent="0.25">
      <c r="A720" s="189">
        <v>945</v>
      </c>
      <c r="B720" s="182" t="s">
        <v>227</v>
      </c>
      <c r="C720" s="188" t="s">
        <v>422</v>
      </c>
    </row>
    <row r="721" spans="1:3" x14ac:dyDescent="0.25">
      <c r="A721" s="189">
        <v>946</v>
      </c>
      <c r="B721" s="182" t="s">
        <v>227</v>
      </c>
      <c r="C721" s="188" t="s">
        <v>422</v>
      </c>
    </row>
    <row r="722" spans="1:3" x14ac:dyDescent="0.25">
      <c r="A722" s="189">
        <v>947</v>
      </c>
      <c r="B722" s="182" t="s">
        <v>384</v>
      </c>
      <c r="C722" s="188" t="s">
        <v>422</v>
      </c>
    </row>
    <row r="723" spans="1:3" x14ac:dyDescent="0.25">
      <c r="A723" s="189">
        <v>948</v>
      </c>
      <c r="B723" s="182" t="s">
        <v>385</v>
      </c>
      <c r="C723" s="188" t="s">
        <v>422</v>
      </c>
    </row>
    <row r="724" spans="1:3" x14ac:dyDescent="0.25">
      <c r="A724" s="189">
        <v>949</v>
      </c>
      <c r="B724" s="182" t="s">
        <v>386</v>
      </c>
      <c r="C724" s="188" t="s">
        <v>422</v>
      </c>
    </row>
    <row r="725" spans="1:3" x14ac:dyDescent="0.25">
      <c r="A725" s="189">
        <v>950</v>
      </c>
      <c r="B725" s="182" t="s">
        <v>387</v>
      </c>
      <c r="C725" s="188" t="s">
        <v>423</v>
      </c>
    </row>
    <row r="726" spans="1:3" x14ac:dyDescent="0.25">
      <c r="A726" s="189">
        <v>951</v>
      </c>
      <c r="B726" s="182" t="s">
        <v>388</v>
      </c>
      <c r="C726" s="188" t="s">
        <v>423</v>
      </c>
    </row>
    <row r="727" spans="1:3" x14ac:dyDescent="0.25">
      <c r="A727" s="189">
        <v>952</v>
      </c>
      <c r="B727" s="182" t="s">
        <v>389</v>
      </c>
      <c r="C727" s="188" t="s">
        <v>422</v>
      </c>
    </row>
    <row r="728" spans="1:3" x14ac:dyDescent="0.25">
      <c r="A728" s="189">
        <v>953</v>
      </c>
      <c r="B728" s="182" t="s">
        <v>390</v>
      </c>
      <c r="C728" s="188" t="s">
        <v>422</v>
      </c>
    </row>
    <row r="729" spans="1:3" x14ac:dyDescent="0.25">
      <c r="A729" s="189">
        <v>954</v>
      </c>
      <c r="B729" s="182" t="s">
        <v>391</v>
      </c>
      <c r="C729" s="188" t="s">
        <v>422</v>
      </c>
    </row>
    <row r="730" spans="1:3" x14ac:dyDescent="0.25">
      <c r="A730" s="189">
        <v>955</v>
      </c>
      <c r="B730" s="182" t="s">
        <v>392</v>
      </c>
      <c r="C730" s="188" t="s">
        <v>422</v>
      </c>
    </row>
    <row r="731" spans="1:3" x14ac:dyDescent="0.25">
      <c r="A731" s="189">
        <v>956</v>
      </c>
      <c r="B731" s="182" t="s">
        <v>393</v>
      </c>
      <c r="C731" s="188" t="s">
        <v>422</v>
      </c>
    </row>
    <row r="732" spans="1:3" x14ac:dyDescent="0.25">
      <c r="A732" s="189">
        <v>957</v>
      </c>
      <c r="B732" s="182" t="s">
        <v>394</v>
      </c>
      <c r="C732" s="188" t="s">
        <v>422</v>
      </c>
    </row>
    <row r="733" spans="1:3" x14ac:dyDescent="0.25">
      <c r="A733" s="189">
        <v>958</v>
      </c>
      <c r="B733" s="182" t="s">
        <v>395</v>
      </c>
      <c r="C733" s="188" t="s">
        <v>422</v>
      </c>
    </row>
    <row r="734" spans="1:3" x14ac:dyDescent="0.25">
      <c r="A734" s="189">
        <v>959</v>
      </c>
      <c r="B734" s="182" t="s">
        <v>396</v>
      </c>
      <c r="C734" s="188" t="s">
        <v>422</v>
      </c>
    </row>
    <row r="735" spans="1:3" x14ac:dyDescent="0.25">
      <c r="A735" s="189">
        <v>960</v>
      </c>
      <c r="B735" s="182" t="s">
        <v>397</v>
      </c>
      <c r="C735" s="188" t="s">
        <v>422</v>
      </c>
    </row>
    <row r="736" spans="1:3" x14ac:dyDescent="0.25">
      <c r="A736" s="189">
        <v>961</v>
      </c>
      <c r="B736" s="182" t="s">
        <v>398</v>
      </c>
      <c r="C736" s="188" t="s">
        <v>422</v>
      </c>
    </row>
    <row r="737" spans="1:3" x14ac:dyDescent="0.25">
      <c r="A737" s="189">
        <v>962</v>
      </c>
      <c r="B737" s="182" t="s">
        <v>399</v>
      </c>
      <c r="C737" s="188" t="s">
        <v>422</v>
      </c>
    </row>
    <row r="738" spans="1:3" x14ac:dyDescent="0.25">
      <c r="A738" s="189">
        <v>963</v>
      </c>
      <c r="B738" s="182" t="s">
        <v>400</v>
      </c>
      <c r="C738" s="188" t="s">
        <v>422</v>
      </c>
    </row>
    <row r="739" spans="1:3" x14ac:dyDescent="0.25">
      <c r="A739" s="189">
        <v>964</v>
      </c>
      <c r="B739" s="182" t="s">
        <v>401</v>
      </c>
      <c r="C739" s="188" t="s">
        <v>422</v>
      </c>
    </row>
    <row r="740" spans="1:3" x14ac:dyDescent="0.25">
      <c r="A740" s="189">
        <v>965</v>
      </c>
      <c r="B740" s="182" t="s">
        <v>402</v>
      </c>
      <c r="C740" s="188" t="s">
        <v>422</v>
      </c>
    </row>
    <row r="741" spans="1:3" x14ac:dyDescent="0.25">
      <c r="A741" s="189">
        <v>966</v>
      </c>
      <c r="B741" s="182" t="s">
        <v>247</v>
      </c>
      <c r="C741" s="188" t="s">
        <v>423</v>
      </c>
    </row>
    <row r="742" spans="1:3" x14ac:dyDescent="0.25">
      <c r="A742" s="189">
        <v>967</v>
      </c>
      <c r="B742" s="182" t="s">
        <v>259</v>
      </c>
      <c r="C742" s="188" t="s">
        <v>422</v>
      </c>
    </row>
    <row r="743" spans="1:3" x14ac:dyDescent="0.25">
      <c r="A743" s="189">
        <v>968</v>
      </c>
      <c r="B743" s="182" t="s">
        <v>259</v>
      </c>
      <c r="C743" s="188" t="s">
        <v>422</v>
      </c>
    </row>
    <row r="744" spans="1:3" x14ac:dyDescent="0.25">
      <c r="A744" s="189">
        <v>969</v>
      </c>
      <c r="B744" s="182" t="s">
        <v>402</v>
      </c>
      <c r="C744" s="188" t="s">
        <v>422</v>
      </c>
    </row>
    <row r="745" spans="1:3" x14ac:dyDescent="0.25">
      <c r="A745" s="189">
        <v>970</v>
      </c>
      <c r="B745" s="182" t="s">
        <v>215</v>
      </c>
      <c r="C745" s="188" t="s">
        <v>422</v>
      </c>
    </row>
    <row r="746" spans="1:3" x14ac:dyDescent="0.25">
      <c r="A746" s="189">
        <v>971</v>
      </c>
      <c r="B746" s="182" t="s">
        <v>403</v>
      </c>
      <c r="C746" s="188" t="s">
        <v>422</v>
      </c>
    </row>
    <row r="747" spans="1:3" x14ac:dyDescent="0.25">
      <c r="A747" s="189">
        <v>972</v>
      </c>
      <c r="B747" s="182" t="s">
        <v>404</v>
      </c>
      <c r="C747" s="188" t="s">
        <v>422</v>
      </c>
    </row>
    <row r="748" spans="1:3" x14ac:dyDescent="0.25">
      <c r="A748" s="189">
        <v>973</v>
      </c>
      <c r="B748" s="182" t="s">
        <v>257</v>
      </c>
      <c r="C748" s="188" t="s">
        <v>422</v>
      </c>
    </row>
    <row r="749" spans="1:3" x14ac:dyDescent="0.25">
      <c r="A749" s="189">
        <v>974</v>
      </c>
      <c r="B749" s="182" t="s">
        <v>283</v>
      </c>
      <c r="C749" s="188" t="s">
        <v>422</v>
      </c>
    </row>
    <row r="750" spans="1:3" x14ac:dyDescent="0.25">
      <c r="A750" s="189">
        <v>975</v>
      </c>
      <c r="B750" s="182" t="s">
        <v>405</v>
      </c>
      <c r="C750" s="188" t="s">
        <v>422</v>
      </c>
    </row>
    <row r="751" spans="1:3" x14ac:dyDescent="0.25">
      <c r="A751" s="189">
        <v>976</v>
      </c>
      <c r="B751" s="182" t="s">
        <v>406</v>
      </c>
      <c r="C751" s="188" t="s">
        <v>422</v>
      </c>
    </row>
    <row r="752" spans="1:3" x14ac:dyDescent="0.25">
      <c r="A752" s="189">
        <v>978</v>
      </c>
      <c r="B752" s="182" t="s">
        <v>241</v>
      </c>
      <c r="C752" s="188" t="s">
        <v>423</v>
      </c>
    </row>
    <row r="753" spans="1:3" x14ac:dyDescent="0.25">
      <c r="A753" s="189">
        <v>979</v>
      </c>
      <c r="B753" s="182" t="s">
        <v>280</v>
      </c>
      <c r="C753" s="188" t="s">
        <v>423</v>
      </c>
    </row>
    <row r="754" spans="1:3" x14ac:dyDescent="0.25">
      <c r="A754" s="189">
        <v>980</v>
      </c>
      <c r="B754" s="182" t="s">
        <v>407</v>
      </c>
      <c r="C754" s="188" t="s">
        <v>422</v>
      </c>
    </row>
    <row r="755" spans="1:3" x14ac:dyDescent="0.25">
      <c r="A755" s="189">
        <v>981</v>
      </c>
      <c r="B755" s="182" t="s">
        <v>408</v>
      </c>
      <c r="C755" s="188" t="s">
        <v>423</v>
      </c>
    </row>
    <row r="756" spans="1:3" x14ac:dyDescent="0.25">
      <c r="A756" s="189">
        <v>982</v>
      </c>
      <c r="B756" s="182" t="s">
        <v>409</v>
      </c>
      <c r="C756" s="188" t="s">
        <v>422</v>
      </c>
    </row>
    <row r="757" spans="1:3" x14ac:dyDescent="0.25">
      <c r="A757" s="189">
        <v>983</v>
      </c>
      <c r="B757" s="182" t="s">
        <v>410</v>
      </c>
      <c r="C757" s="188" t="s">
        <v>422</v>
      </c>
    </row>
    <row r="758" spans="1:3" x14ac:dyDescent="0.25">
      <c r="A758" s="189">
        <v>984</v>
      </c>
      <c r="B758" s="182" t="s">
        <v>411</v>
      </c>
      <c r="C758" s="188" t="s">
        <v>422</v>
      </c>
    </row>
    <row r="759" spans="1:3" x14ac:dyDescent="0.25">
      <c r="A759" s="189">
        <v>985</v>
      </c>
      <c r="B759" s="182" t="s">
        <v>412</v>
      </c>
      <c r="C759" s="188" t="s">
        <v>422</v>
      </c>
    </row>
    <row r="760" spans="1:3" x14ac:dyDescent="0.25">
      <c r="A760" s="189">
        <v>989</v>
      </c>
      <c r="B760" s="182" t="s">
        <v>296</v>
      </c>
      <c r="C760" s="188" t="s">
        <v>422</v>
      </c>
    </row>
    <row r="761" spans="1:3" x14ac:dyDescent="0.25">
      <c r="A761" s="189">
        <v>990</v>
      </c>
      <c r="B761" s="182" t="s">
        <v>297</v>
      </c>
      <c r="C761" s="188" t="s">
        <v>423</v>
      </c>
    </row>
    <row r="762" spans="1:3" x14ac:dyDescent="0.25">
      <c r="A762" s="189">
        <v>991</v>
      </c>
      <c r="B762" s="182" t="s">
        <v>247</v>
      </c>
      <c r="C762" s="188" t="s">
        <v>423</v>
      </c>
    </row>
    <row r="763" spans="1:3" x14ac:dyDescent="0.25">
      <c r="A763" s="189">
        <v>996</v>
      </c>
      <c r="B763" s="182" t="s">
        <v>326</v>
      </c>
      <c r="C763" s="188" t="s">
        <v>422</v>
      </c>
    </row>
    <row r="764" spans="1:3" x14ac:dyDescent="0.25">
      <c r="A764" s="189">
        <v>997</v>
      </c>
      <c r="B764" s="182" t="s">
        <v>413</v>
      </c>
      <c r="C764" s="188" t="s">
        <v>422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87" t="s">
        <v>24</v>
      </c>
      <c r="B1" s="187"/>
    </row>
    <row r="2" spans="1:6" ht="36.75" customHeight="1" x14ac:dyDescent="0.25">
      <c r="A2" s="260" t="str">
        <f>Overview!B4&amp; " - Effective from "&amp;Overview!C4&amp;" - "&amp;Overview!E4&amp;" Residual Charging Bands"</f>
        <v>ESP Electricity Limited - GSP_G - Effective from 2023/24 - Final Residual Charging Bands</v>
      </c>
      <c r="B2" s="261"/>
      <c r="C2" s="261"/>
      <c r="D2" s="261"/>
      <c r="E2" s="261"/>
      <c r="F2" s="261"/>
    </row>
    <row r="3" spans="1:6" x14ac:dyDescent="0.25">
      <c r="A3" s="198"/>
      <c r="B3" s="198"/>
      <c r="C3" s="198"/>
      <c r="D3" s="198"/>
    </row>
    <row r="4" spans="1:6" ht="26.4" x14ac:dyDescent="0.25">
      <c r="A4" s="199" t="s">
        <v>658</v>
      </c>
      <c r="B4" s="199" t="s">
        <v>654</v>
      </c>
      <c r="C4" s="199" t="s">
        <v>668</v>
      </c>
      <c r="D4" s="199" t="s">
        <v>672</v>
      </c>
      <c r="E4" s="199" t="s">
        <v>673</v>
      </c>
      <c r="F4" s="21" t="s">
        <v>675</v>
      </c>
    </row>
    <row r="5" spans="1:6" ht="13.8" x14ac:dyDescent="0.25">
      <c r="A5" s="200" t="s">
        <v>151</v>
      </c>
      <c r="B5" s="201" t="s">
        <v>656</v>
      </c>
      <c r="C5" s="201" t="s">
        <v>657</v>
      </c>
      <c r="D5" s="205" t="s">
        <v>657</v>
      </c>
      <c r="E5" s="205" t="s">
        <v>657</v>
      </c>
      <c r="F5" s="211">
        <v>23.983446265022668</v>
      </c>
    </row>
    <row r="6" spans="1:6" ht="14.25" customHeight="1" x14ac:dyDescent="0.25">
      <c r="A6" s="300" t="s">
        <v>676</v>
      </c>
      <c r="B6" s="201">
        <v>1</v>
      </c>
      <c r="C6" s="201" t="s">
        <v>669</v>
      </c>
      <c r="D6" s="206">
        <v>0</v>
      </c>
      <c r="E6" s="206">
        <v>3571</v>
      </c>
      <c r="F6" s="211">
        <v>11.361920908917863</v>
      </c>
    </row>
    <row r="7" spans="1:6" ht="13.8" x14ac:dyDescent="0.25">
      <c r="A7" s="301"/>
      <c r="B7" s="201">
        <v>2</v>
      </c>
      <c r="C7" s="201" t="s">
        <v>669</v>
      </c>
      <c r="D7" s="206">
        <v>3571</v>
      </c>
      <c r="E7" s="206">
        <v>12553</v>
      </c>
      <c r="F7" s="211">
        <v>56.05555099544484</v>
      </c>
    </row>
    <row r="8" spans="1:6" ht="13.8" x14ac:dyDescent="0.25">
      <c r="A8" s="301"/>
      <c r="B8" s="201">
        <v>3</v>
      </c>
      <c r="C8" s="201" t="s">
        <v>669</v>
      </c>
      <c r="D8" s="206">
        <v>12553</v>
      </c>
      <c r="E8" s="206">
        <v>25279</v>
      </c>
      <c r="F8" s="211">
        <v>138.88270281727017</v>
      </c>
    </row>
    <row r="9" spans="1:6" ht="13.8" x14ac:dyDescent="0.25">
      <c r="A9" s="302"/>
      <c r="B9" s="201">
        <v>4</v>
      </c>
      <c r="C9" s="201" t="s">
        <v>669</v>
      </c>
      <c r="D9" s="206">
        <v>25279</v>
      </c>
      <c r="E9" s="206" t="s">
        <v>671</v>
      </c>
      <c r="F9" s="211">
        <v>432.5028459172525</v>
      </c>
    </row>
    <row r="10" spans="1:6" ht="13.8" x14ac:dyDescent="0.25">
      <c r="A10" s="300" t="s">
        <v>679</v>
      </c>
      <c r="B10" s="201">
        <v>1</v>
      </c>
      <c r="C10" s="201" t="s">
        <v>670</v>
      </c>
      <c r="D10" s="206">
        <v>0</v>
      </c>
      <c r="E10" s="206">
        <v>80</v>
      </c>
      <c r="F10" s="211">
        <v>568.63125902808042</v>
      </c>
    </row>
    <row r="11" spans="1:6" ht="13.8" x14ac:dyDescent="0.25">
      <c r="A11" s="301"/>
      <c r="B11" s="201">
        <v>2</v>
      </c>
      <c r="C11" s="201" t="s">
        <v>670</v>
      </c>
      <c r="D11" s="206">
        <v>80</v>
      </c>
      <c r="E11" s="206">
        <v>150</v>
      </c>
      <c r="F11" s="211">
        <v>1417.9297466153805</v>
      </c>
    </row>
    <row r="12" spans="1:6" ht="13.8" x14ac:dyDescent="0.25">
      <c r="A12" s="301"/>
      <c r="B12" s="201">
        <v>3</v>
      </c>
      <c r="C12" s="201" t="s">
        <v>670</v>
      </c>
      <c r="D12" s="206">
        <v>150</v>
      </c>
      <c r="E12" s="206">
        <v>231</v>
      </c>
      <c r="F12" s="211">
        <v>2312.7216146038045</v>
      </c>
    </row>
    <row r="13" spans="1:6" ht="13.8" x14ac:dyDescent="0.25">
      <c r="A13" s="302"/>
      <c r="B13" s="201">
        <v>4</v>
      </c>
      <c r="C13" s="201" t="s">
        <v>670</v>
      </c>
      <c r="D13" s="206">
        <v>231</v>
      </c>
      <c r="E13" s="206" t="s">
        <v>671</v>
      </c>
      <c r="F13" s="211">
        <v>4855.5302812349655</v>
      </c>
    </row>
    <row r="14" spans="1:6" ht="13.8" x14ac:dyDescent="0.25">
      <c r="A14" s="300" t="s">
        <v>678</v>
      </c>
      <c r="B14" s="201">
        <v>1</v>
      </c>
      <c r="C14" s="201" t="s">
        <v>670</v>
      </c>
      <c r="D14" s="206">
        <v>0</v>
      </c>
      <c r="E14" s="206">
        <v>422</v>
      </c>
      <c r="F14" s="211">
        <v>3626.6174628517347</v>
      </c>
    </row>
    <row r="15" spans="1:6" ht="13.8" x14ac:dyDescent="0.25">
      <c r="A15" s="301"/>
      <c r="B15" s="201">
        <v>2</v>
      </c>
      <c r="C15" s="201" t="s">
        <v>670</v>
      </c>
      <c r="D15" s="206">
        <v>422</v>
      </c>
      <c r="E15" s="206">
        <v>1000</v>
      </c>
      <c r="F15" s="211">
        <v>11854.345096507575</v>
      </c>
    </row>
    <row r="16" spans="1:6" ht="13.8" x14ac:dyDescent="0.25">
      <c r="A16" s="301"/>
      <c r="B16" s="201">
        <v>3</v>
      </c>
      <c r="C16" s="201" t="s">
        <v>670</v>
      </c>
      <c r="D16" s="206">
        <v>1000</v>
      </c>
      <c r="E16" s="206">
        <v>1800</v>
      </c>
      <c r="F16" s="211">
        <v>24849.598671241347</v>
      </c>
    </row>
    <row r="17" spans="1:6" ht="13.8" x14ac:dyDescent="0.25">
      <c r="A17" s="302"/>
      <c r="B17" s="201">
        <v>4</v>
      </c>
      <c r="C17" s="201" t="s">
        <v>670</v>
      </c>
      <c r="D17" s="206">
        <v>1800</v>
      </c>
      <c r="E17" s="206" t="s">
        <v>671</v>
      </c>
      <c r="F17" s="211">
        <v>57949.823281917248</v>
      </c>
    </row>
    <row r="18" spans="1:6" ht="13.8" x14ac:dyDescent="0.25">
      <c r="A18" s="303" t="s">
        <v>677</v>
      </c>
      <c r="B18" s="201">
        <v>1</v>
      </c>
      <c r="C18" s="201" t="s">
        <v>670</v>
      </c>
      <c r="D18" s="206">
        <v>0</v>
      </c>
      <c r="E18" s="206">
        <v>5000</v>
      </c>
      <c r="F18" s="211">
        <v>32916.04241440192</v>
      </c>
    </row>
    <row r="19" spans="1:6" ht="13.8" x14ac:dyDescent="0.25">
      <c r="A19" s="304"/>
      <c r="B19" s="201">
        <v>2</v>
      </c>
      <c r="C19" s="201" t="s">
        <v>670</v>
      </c>
      <c r="D19" s="206">
        <v>5000</v>
      </c>
      <c r="E19" s="206">
        <v>12000</v>
      </c>
      <c r="F19" s="211">
        <v>129232.2258687954</v>
      </c>
    </row>
    <row r="20" spans="1:6" ht="13.8" x14ac:dyDescent="0.25">
      <c r="A20" s="304"/>
      <c r="B20" s="201">
        <v>3</v>
      </c>
      <c r="C20" s="201" t="s">
        <v>670</v>
      </c>
      <c r="D20" s="206">
        <v>12000</v>
      </c>
      <c r="E20" s="206">
        <v>21500</v>
      </c>
      <c r="F20" s="211">
        <v>228400.05058264587</v>
      </c>
    </row>
    <row r="21" spans="1:6" ht="13.8" x14ac:dyDescent="0.25">
      <c r="A21" s="305"/>
      <c r="B21" s="201">
        <v>4</v>
      </c>
      <c r="C21" s="201" t="s">
        <v>670</v>
      </c>
      <c r="D21" s="206">
        <v>21500</v>
      </c>
      <c r="E21" s="206" t="s">
        <v>671</v>
      </c>
      <c r="F21" s="211">
        <v>244067.81621595344</v>
      </c>
    </row>
    <row r="22" spans="1:6" x14ac:dyDescent="0.25">
      <c r="A22" t="s">
        <v>674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5" zoomScaleNormal="85" workbookViewId="0">
      <selection activeCell="S9" sqref="S9"/>
    </sheetView>
  </sheetViews>
  <sheetFormatPr defaultColWidth="9.109375" defaultRowHeight="13.2" x14ac:dyDescent="0.25"/>
  <cols>
    <col min="1" max="1" width="2.44140625" style="119" customWidth="1"/>
    <col min="2" max="2" width="33.6640625" style="119" customWidth="1"/>
    <col min="3" max="4" width="14.109375" style="119" customWidth="1"/>
    <col min="5" max="9" width="12.109375" style="119" customWidth="1"/>
    <col min="10" max="10" width="5.5546875" style="119" customWidth="1"/>
    <col min="11" max="11" width="5.33203125" style="119" customWidth="1"/>
    <col min="12" max="12" width="35.33203125" style="119" customWidth="1"/>
    <col min="13" max="20" width="11.6640625" style="119" customWidth="1"/>
    <col min="21" max="27" width="9.109375" style="119"/>
    <col min="28" max="28" width="25" style="119" bestFit="1" customWidth="1"/>
    <col min="29" max="29" width="14.5546875" style="119" bestFit="1" customWidth="1"/>
    <col min="30" max="16384" width="9.109375" style="119"/>
  </cols>
  <sheetData>
    <row r="1" spans="1:154" x14ac:dyDescent="0.25">
      <c r="B1" s="102" t="s">
        <v>24</v>
      </c>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c r="BO1" s="120"/>
      <c r="BP1" s="120"/>
      <c r="BQ1" s="120"/>
      <c r="BR1" s="120"/>
      <c r="BS1" s="120"/>
      <c r="BT1" s="120"/>
      <c r="BU1" s="120"/>
      <c r="BV1" s="120"/>
      <c r="BW1" s="120"/>
      <c r="BX1" s="120"/>
      <c r="BY1" s="120"/>
      <c r="BZ1" s="120"/>
      <c r="CA1" s="120"/>
      <c r="CB1" s="120"/>
      <c r="CC1" s="120"/>
      <c r="CD1" s="120"/>
      <c r="CE1" s="120"/>
      <c r="CF1" s="120"/>
      <c r="CG1" s="120"/>
      <c r="CH1" s="120"/>
      <c r="CI1" s="120"/>
      <c r="CJ1" s="120"/>
      <c r="CK1" s="120"/>
      <c r="CL1" s="120"/>
      <c r="CM1" s="120"/>
      <c r="CN1" s="120"/>
      <c r="CO1" s="120"/>
      <c r="CP1" s="120"/>
      <c r="CQ1" s="120"/>
      <c r="CR1" s="120"/>
      <c r="CS1" s="120"/>
      <c r="CT1" s="120"/>
      <c r="CU1" s="120"/>
      <c r="CV1" s="120"/>
      <c r="CW1" s="120"/>
      <c r="CX1" s="120"/>
      <c r="CY1" s="120"/>
      <c r="CZ1" s="120"/>
      <c r="DA1" s="120"/>
      <c r="DB1" s="120"/>
      <c r="DC1" s="120"/>
      <c r="DD1" s="120"/>
      <c r="DE1" s="120"/>
      <c r="DF1" s="120"/>
      <c r="DG1" s="120"/>
      <c r="DH1" s="120"/>
      <c r="DI1" s="120"/>
      <c r="DJ1" s="120"/>
      <c r="DK1" s="120"/>
      <c r="DL1" s="120"/>
      <c r="DM1" s="120"/>
      <c r="DN1" s="120"/>
      <c r="DO1" s="120"/>
      <c r="DP1" s="120"/>
      <c r="DQ1" s="120"/>
      <c r="DR1" s="120"/>
      <c r="DS1" s="120"/>
      <c r="DT1" s="120"/>
      <c r="DU1" s="120"/>
      <c r="DV1" s="120"/>
      <c r="DW1" s="120"/>
      <c r="DX1" s="120"/>
      <c r="DY1" s="120"/>
      <c r="DZ1" s="120"/>
      <c r="EA1" s="120"/>
      <c r="EB1" s="120"/>
      <c r="EC1" s="120"/>
      <c r="ED1" s="120"/>
      <c r="EE1" s="120"/>
      <c r="EF1" s="120"/>
      <c r="EG1" s="120"/>
      <c r="EH1" s="120"/>
      <c r="EI1" s="120"/>
      <c r="EJ1" s="120"/>
      <c r="EK1" s="120"/>
      <c r="EL1" s="120"/>
      <c r="EM1" s="120"/>
      <c r="EN1" s="120"/>
      <c r="EO1" s="120"/>
      <c r="EP1" s="120"/>
      <c r="EQ1" s="120"/>
      <c r="ER1" s="120"/>
      <c r="ES1" s="120"/>
      <c r="ET1" s="120"/>
      <c r="EU1" s="120"/>
      <c r="EV1" s="120"/>
      <c r="EW1" s="120"/>
      <c r="EX1" s="120"/>
    </row>
    <row r="2" spans="1:154" s="121" customFormat="1" ht="21.75" customHeight="1" x14ac:dyDescent="0.25">
      <c r="B2" s="306" t="str">
        <f>Overview!B4&amp; " - Effective from "&amp;Overview!D4&amp;" - "&amp;Overview!E4</f>
        <v>ESP Electricity Limited - GSP_G - Effective from 1 April 2023 - Final</v>
      </c>
      <c r="C2" s="307"/>
      <c r="D2" s="307"/>
      <c r="E2" s="307"/>
      <c r="F2" s="307"/>
      <c r="G2" s="307"/>
      <c r="H2" s="307"/>
      <c r="I2" s="307"/>
      <c r="J2" s="307"/>
      <c r="K2" s="307"/>
      <c r="L2" s="307"/>
      <c r="M2" s="307"/>
      <c r="N2" s="307"/>
      <c r="O2" s="307"/>
      <c r="P2" s="307"/>
      <c r="Q2" s="307"/>
      <c r="R2" s="307"/>
      <c r="S2" s="307"/>
      <c r="T2" s="308"/>
      <c r="U2" s="120"/>
      <c r="V2" s="120"/>
      <c r="W2" s="120"/>
      <c r="X2" s="120"/>
      <c r="Y2" s="120"/>
      <c r="Z2" s="120"/>
      <c r="AA2" s="120"/>
      <c r="AB2" s="28"/>
      <c r="AC2" s="57" t="s">
        <v>171</v>
      </c>
      <c r="AD2" s="57" t="s">
        <v>173</v>
      </c>
      <c r="AE2" s="57" t="s">
        <v>172</v>
      </c>
      <c r="AF2" s="163" t="s">
        <v>30</v>
      </c>
      <c r="AG2" s="163" t="s">
        <v>31</v>
      </c>
      <c r="AH2" s="28" t="s">
        <v>137</v>
      </c>
      <c r="AI2" s="163" t="s">
        <v>38</v>
      </c>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20"/>
      <c r="BZ2" s="120"/>
      <c r="CA2" s="120"/>
      <c r="CB2" s="120"/>
      <c r="CC2" s="120"/>
      <c r="CD2" s="120"/>
      <c r="CE2" s="120"/>
      <c r="CF2" s="120"/>
      <c r="CG2" s="120"/>
      <c r="CH2" s="120"/>
      <c r="CI2" s="120"/>
      <c r="CJ2" s="120"/>
      <c r="CK2" s="120"/>
      <c r="CL2" s="120"/>
      <c r="CM2" s="120"/>
      <c r="CN2" s="120"/>
      <c r="CO2" s="120"/>
      <c r="CP2" s="120"/>
      <c r="CQ2" s="120"/>
      <c r="CR2" s="120"/>
      <c r="CS2" s="120"/>
      <c r="CT2" s="120"/>
      <c r="CU2" s="120"/>
      <c r="CV2" s="120"/>
      <c r="CW2" s="120"/>
      <c r="CX2" s="120"/>
      <c r="CY2" s="120"/>
      <c r="CZ2" s="120"/>
      <c r="DA2" s="120"/>
      <c r="DB2" s="120"/>
      <c r="DC2" s="120"/>
      <c r="DD2" s="120"/>
      <c r="DE2" s="120"/>
      <c r="DF2" s="120"/>
      <c r="DG2" s="120"/>
      <c r="DH2" s="120"/>
      <c r="DI2" s="120"/>
      <c r="DJ2" s="120"/>
      <c r="DK2" s="120"/>
      <c r="DL2" s="120"/>
      <c r="DM2" s="120"/>
      <c r="DN2" s="120"/>
      <c r="DO2" s="120"/>
      <c r="DP2" s="120"/>
      <c r="DQ2" s="120"/>
      <c r="DR2" s="120"/>
      <c r="DS2" s="120"/>
      <c r="DT2" s="120"/>
      <c r="DU2" s="120"/>
      <c r="DV2" s="120"/>
      <c r="DW2" s="120"/>
      <c r="DX2" s="120"/>
      <c r="DY2" s="120"/>
      <c r="DZ2" s="120"/>
      <c r="EA2" s="120"/>
      <c r="EB2" s="120"/>
      <c r="EC2" s="120"/>
      <c r="ED2" s="120"/>
      <c r="EE2" s="120"/>
      <c r="EF2" s="120"/>
      <c r="EG2" s="120"/>
      <c r="EH2" s="120"/>
      <c r="EI2" s="120"/>
      <c r="EJ2" s="120"/>
      <c r="EK2" s="120"/>
      <c r="EL2" s="120"/>
      <c r="EM2" s="120"/>
      <c r="EN2" s="120"/>
      <c r="EO2" s="120"/>
      <c r="EP2" s="120"/>
      <c r="EQ2" s="120"/>
      <c r="ER2" s="120"/>
      <c r="ES2" s="120"/>
      <c r="ET2" s="120"/>
      <c r="EU2" s="120"/>
      <c r="EV2" s="120"/>
      <c r="EW2" s="120"/>
      <c r="EX2" s="120"/>
    </row>
    <row r="3" spans="1:154" s="123" customFormat="1" ht="9" customHeight="1" x14ac:dyDescent="0.25">
      <c r="A3" s="122"/>
      <c r="B3" s="122"/>
      <c r="C3" s="122"/>
      <c r="D3" s="122"/>
      <c r="E3" s="122"/>
      <c r="F3" s="122"/>
      <c r="G3" s="122"/>
      <c r="H3" s="122"/>
      <c r="I3" s="122"/>
      <c r="J3" s="122"/>
      <c r="K3" s="122"/>
      <c r="L3" s="120"/>
      <c r="M3" s="120"/>
      <c r="N3" s="120"/>
      <c r="O3" s="120"/>
      <c r="P3" s="120"/>
      <c r="Q3" s="120"/>
      <c r="R3" s="120"/>
      <c r="S3" s="120"/>
      <c r="T3" s="120"/>
      <c r="U3" s="120"/>
      <c r="V3" s="120"/>
      <c r="W3" s="120"/>
      <c r="X3" s="120"/>
      <c r="Y3" s="120"/>
      <c r="Z3" s="120"/>
      <c r="AA3" s="120"/>
      <c r="AB3" s="17" t="s">
        <v>151</v>
      </c>
      <c r="AC3" s="165" t="s">
        <v>177</v>
      </c>
      <c r="AD3" s="166" t="s">
        <v>179</v>
      </c>
      <c r="AE3" s="167" t="s">
        <v>172</v>
      </c>
      <c r="AF3" s="173" t="s">
        <v>181</v>
      </c>
      <c r="AG3" s="168" t="s">
        <v>184</v>
      </c>
      <c r="AH3" s="168" t="s">
        <v>184</v>
      </c>
      <c r="AI3" s="169" t="s">
        <v>184</v>
      </c>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c r="BO3" s="120"/>
      <c r="BP3" s="120"/>
      <c r="BQ3" s="120"/>
      <c r="BR3" s="120"/>
      <c r="BS3" s="120"/>
      <c r="BT3" s="120"/>
      <c r="BU3" s="120"/>
      <c r="BV3" s="120"/>
      <c r="BW3" s="120"/>
      <c r="BX3" s="120"/>
      <c r="BY3" s="120"/>
      <c r="BZ3" s="120"/>
      <c r="CA3" s="120"/>
      <c r="CB3" s="120"/>
      <c r="CC3" s="120"/>
      <c r="CD3" s="120"/>
      <c r="CE3" s="120"/>
      <c r="CF3" s="120"/>
      <c r="CG3" s="120"/>
      <c r="CH3" s="120"/>
      <c r="CI3" s="120"/>
      <c r="CJ3" s="120"/>
      <c r="CK3" s="120"/>
      <c r="CL3" s="120"/>
      <c r="CM3" s="120"/>
      <c r="CN3" s="120"/>
      <c r="CO3" s="120"/>
      <c r="CP3" s="120"/>
      <c r="CQ3" s="120"/>
      <c r="CR3" s="120"/>
      <c r="CS3" s="120"/>
      <c r="CT3" s="120"/>
      <c r="CU3" s="120"/>
      <c r="CV3" s="120"/>
      <c r="CW3" s="120"/>
      <c r="CX3" s="120"/>
      <c r="CY3" s="120"/>
      <c r="CZ3" s="120"/>
      <c r="DA3" s="120"/>
      <c r="DB3" s="120"/>
      <c r="DC3" s="120"/>
      <c r="DD3" s="120"/>
      <c r="DE3" s="120"/>
      <c r="DF3" s="120"/>
      <c r="DG3" s="120"/>
      <c r="DH3" s="120"/>
      <c r="DI3" s="120"/>
      <c r="DJ3" s="120"/>
      <c r="DK3" s="120"/>
      <c r="DL3" s="120"/>
      <c r="DM3" s="120"/>
      <c r="DN3" s="120"/>
      <c r="DO3" s="120"/>
      <c r="DP3" s="120"/>
      <c r="DQ3" s="120"/>
      <c r="DR3" s="120"/>
      <c r="DS3" s="120"/>
      <c r="DT3" s="120"/>
      <c r="DU3" s="120"/>
      <c r="DV3" s="120"/>
      <c r="DW3" s="120"/>
      <c r="DX3" s="120"/>
      <c r="DY3" s="120"/>
      <c r="DZ3" s="120"/>
      <c r="EA3" s="120"/>
      <c r="EB3" s="120"/>
      <c r="EC3" s="120"/>
      <c r="ED3" s="120"/>
      <c r="EE3" s="120"/>
      <c r="EF3" s="120"/>
      <c r="EG3" s="120"/>
      <c r="EH3" s="120"/>
      <c r="EI3" s="120"/>
      <c r="EJ3" s="120"/>
      <c r="EK3" s="120"/>
      <c r="EL3" s="120"/>
      <c r="EM3" s="120"/>
      <c r="EN3" s="120"/>
      <c r="EO3" s="120"/>
      <c r="EP3" s="120"/>
      <c r="EQ3" s="120"/>
      <c r="ER3" s="120"/>
      <c r="ES3" s="120"/>
      <c r="ET3" s="120"/>
      <c r="EU3" s="120"/>
      <c r="EV3" s="120"/>
      <c r="EW3" s="120"/>
      <c r="EX3" s="120"/>
    </row>
    <row r="4" spans="1:154" ht="26.25" customHeight="1" x14ac:dyDescent="0.25">
      <c r="B4" s="312" t="s">
        <v>175</v>
      </c>
      <c r="C4" s="313"/>
      <c r="D4" s="313"/>
      <c r="E4" s="313"/>
      <c r="F4" s="313"/>
      <c r="G4" s="313"/>
      <c r="H4" s="313"/>
      <c r="I4" s="314"/>
      <c r="L4" s="312" t="s">
        <v>176</v>
      </c>
      <c r="M4" s="313"/>
      <c r="N4" s="313"/>
      <c r="O4" s="313"/>
      <c r="P4" s="313"/>
      <c r="Q4" s="313"/>
      <c r="R4" s="313"/>
      <c r="S4" s="313"/>
      <c r="T4" s="314"/>
      <c r="AB4" s="17" t="s">
        <v>152</v>
      </c>
      <c r="AC4" s="165" t="s">
        <v>177</v>
      </c>
      <c r="AD4" s="166" t="s">
        <v>179</v>
      </c>
      <c r="AE4" s="167" t="s">
        <v>172</v>
      </c>
      <c r="AF4" s="168" t="s">
        <v>184</v>
      </c>
      <c r="AG4" s="168" t="s">
        <v>184</v>
      </c>
      <c r="AH4" s="168" t="s">
        <v>184</v>
      </c>
      <c r="AI4" s="169" t="s">
        <v>184</v>
      </c>
    </row>
    <row r="5" spans="1:154" ht="18" customHeight="1" x14ac:dyDescent="0.25">
      <c r="B5" s="316" t="s">
        <v>107</v>
      </c>
      <c r="C5" s="316"/>
      <c r="D5" s="316"/>
      <c r="E5" s="316"/>
      <c r="F5" s="316"/>
      <c r="G5" s="316"/>
      <c r="H5" s="316"/>
      <c r="I5" s="316"/>
      <c r="L5" s="316" t="s">
        <v>109</v>
      </c>
      <c r="M5" s="316"/>
      <c r="N5" s="316"/>
      <c r="O5" s="316"/>
      <c r="P5" s="316"/>
      <c r="Q5" s="316"/>
      <c r="R5" s="316"/>
      <c r="S5" s="316"/>
      <c r="T5" s="316"/>
      <c r="AB5" s="17" t="s">
        <v>153</v>
      </c>
      <c r="AC5" s="165" t="s">
        <v>177</v>
      </c>
      <c r="AD5" s="166" t="s">
        <v>179</v>
      </c>
      <c r="AE5" s="167" t="s">
        <v>172</v>
      </c>
      <c r="AF5" s="173" t="s">
        <v>181</v>
      </c>
      <c r="AG5" s="168" t="s">
        <v>184</v>
      </c>
      <c r="AH5" s="168" t="s">
        <v>184</v>
      </c>
      <c r="AI5" s="169" t="s">
        <v>184</v>
      </c>
    </row>
    <row r="6" spans="1:154" s="124" customFormat="1" ht="27.75" customHeight="1" x14ac:dyDescent="0.25">
      <c r="B6" s="315" t="s">
        <v>113</v>
      </c>
      <c r="C6" s="315"/>
      <c r="D6" s="315"/>
      <c r="E6" s="315"/>
      <c r="F6" s="315"/>
      <c r="G6" s="315"/>
      <c r="H6" s="315"/>
      <c r="I6" s="315"/>
      <c r="L6" s="315" t="s">
        <v>114</v>
      </c>
      <c r="M6" s="315"/>
      <c r="N6" s="315"/>
      <c r="O6" s="315"/>
      <c r="P6" s="315"/>
      <c r="Q6" s="315"/>
      <c r="R6" s="315"/>
      <c r="S6" s="315"/>
      <c r="T6" s="315"/>
      <c r="AB6" s="17" t="s">
        <v>154</v>
      </c>
      <c r="AC6" s="165" t="s">
        <v>177</v>
      </c>
      <c r="AD6" s="166" t="s">
        <v>179</v>
      </c>
      <c r="AE6" s="167" t="s">
        <v>172</v>
      </c>
      <c r="AF6" s="168" t="s">
        <v>184</v>
      </c>
      <c r="AG6" s="168" t="s">
        <v>184</v>
      </c>
      <c r="AH6" s="168" t="s">
        <v>184</v>
      </c>
      <c r="AI6" s="169" t="s">
        <v>184</v>
      </c>
    </row>
    <row r="7" spans="1:154" ht="18" customHeight="1" x14ac:dyDescent="0.25">
      <c r="B7" s="316" t="s">
        <v>108</v>
      </c>
      <c r="C7" s="316"/>
      <c r="D7" s="316"/>
      <c r="E7" s="316"/>
      <c r="F7" s="316"/>
      <c r="G7" s="316"/>
      <c r="H7" s="316"/>
      <c r="I7" s="316"/>
      <c r="L7" s="316" t="s">
        <v>110</v>
      </c>
      <c r="M7" s="316"/>
      <c r="N7" s="316"/>
      <c r="O7" s="316"/>
      <c r="P7" s="316"/>
      <c r="Q7" s="316"/>
      <c r="R7" s="316"/>
      <c r="S7" s="316"/>
      <c r="T7" s="316"/>
      <c r="AB7" s="17" t="s">
        <v>155</v>
      </c>
      <c r="AC7" s="165" t="s">
        <v>177</v>
      </c>
      <c r="AD7" s="166" t="s">
        <v>179</v>
      </c>
      <c r="AE7" s="167" t="s">
        <v>172</v>
      </c>
      <c r="AF7" s="173" t="s">
        <v>181</v>
      </c>
      <c r="AG7" s="173" t="s">
        <v>182</v>
      </c>
      <c r="AH7" s="174" t="s">
        <v>183</v>
      </c>
      <c r="AI7" s="175" t="s">
        <v>38</v>
      </c>
    </row>
    <row r="8" spans="1:154" ht="8.25" customHeight="1" x14ac:dyDescent="0.25">
      <c r="AB8" s="17" t="s">
        <v>156</v>
      </c>
      <c r="AC8" s="165" t="s">
        <v>177</v>
      </c>
      <c r="AD8" s="166" t="s">
        <v>179</v>
      </c>
      <c r="AE8" s="167" t="s">
        <v>172</v>
      </c>
      <c r="AF8" s="173" t="s">
        <v>181</v>
      </c>
      <c r="AG8" s="173" t="s">
        <v>182</v>
      </c>
      <c r="AH8" s="174" t="s">
        <v>183</v>
      </c>
      <c r="AI8" s="170" t="s">
        <v>38</v>
      </c>
    </row>
    <row r="9" spans="1:154" ht="72" customHeight="1" x14ac:dyDescent="0.25">
      <c r="B9" s="125" t="s">
        <v>111</v>
      </c>
      <c r="C9" s="126" t="str">
        <f>IFERROR(VLOOKUP($B$10,$AB$2:$AI$18,2,FALSE),AC2)</f>
        <v>Red/black unit charge
p/kWh</v>
      </c>
      <c r="D9" s="126" t="str">
        <f>IFERROR(VLOOKUP($B$10,$AB$2:$AI$18,3,FALSE),AD2)</f>
        <v>Amber/yellow unit charge
p/kWh</v>
      </c>
      <c r="E9" s="126" t="str">
        <f>IFERROR(VLOOKUP($B$10,$AB$2:$AI$18,4,FALSE),AE2)</f>
        <v>Green unit charge
p/kWh</v>
      </c>
      <c r="F9" s="126" t="str">
        <f>IFERROR(VLOOKUP($B$10,$AB$2:$AI$18,5,FALSE),AF2)</f>
        <v>Fixed charge p/MPAN/day</v>
      </c>
      <c r="G9" s="126" t="str">
        <f>IFERROR(VLOOKUP($B$10,$AB$2:$AI$18,6,FALSE),AG2)</f>
        <v>Capacity charge p/kVA/day</v>
      </c>
      <c r="H9" s="126" t="str">
        <f>IFERROR(VLOOKUP($B$10,$AB$2:$AI$18,7,FALSE),AH2)</f>
        <v>Exceeded capacity charge
p/kVA/day</v>
      </c>
      <c r="I9" s="126" t="str">
        <f>IFERROR(VLOOKUP($B$10,$AB$2:$AI$18,8,FALSE),AI2)</f>
        <v>Reactive power charge
p/kVArh</v>
      </c>
      <c r="L9" s="125" t="s">
        <v>112</v>
      </c>
      <c r="M9" s="144" t="str">
        <f>'Annex 2 EHV charges'!I10</f>
        <v>Import
Super Red
unit charge
(p/kWh)</v>
      </c>
      <c r="N9" s="144" t="str">
        <f>'Annex 2 EHV charges'!J10</f>
        <v>Import
fixed charge
(p/day)</v>
      </c>
      <c r="O9" s="144" t="str">
        <f>'Annex 2 EHV charges'!K10</f>
        <v>Import
capacity charge
(p/kVA/day)</v>
      </c>
      <c r="P9" s="144" t="str">
        <f>'Annex 2 EHV charges'!L10</f>
        <v>Import
exceeded capacity charge
(p/kVA/day)</v>
      </c>
      <c r="Q9" s="145" t="str">
        <f>'Annex 2 EHV charges'!M10</f>
        <v>Export
Super Red
unit charge
(p/kWh)</v>
      </c>
      <c r="R9" s="145" t="str">
        <f>'Annex 2 EHV charges'!N10</f>
        <v>Export
fixed charge
(p/day)</v>
      </c>
      <c r="S9" s="145" t="str">
        <f>'Annex 2 EHV charges'!O10</f>
        <v>Export
capacity charge
(p/kVA/day)</v>
      </c>
      <c r="T9" s="145" t="str">
        <f>'Annex 2 EHV charges'!P10</f>
        <v>Export
exceeded capacity charge
(p/kVA/day)</v>
      </c>
      <c r="AB9" s="17" t="s">
        <v>157</v>
      </c>
      <c r="AC9" s="165" t="s">
        <v>177</v>
      </c>
      <c r="AD9" s="166" t="s">
        <v>179</v>
      </c>
      <c r="AE9" s="167" t="s">
        <v>172</v>
      </c>
      <c r="AF9" s="173" t="s">
        <v>181</v>
      </c>
      <c r="AG9" s="173" t="s">
        <v>182</v>
      </c>
      <c r="AH9" s="174" t="s">
        <v>183</v>
      </c>
      <c r="AI9" s="170" t="s">
        <v>38</v>
      </c>
    </row>
    <row r="10" spans="1:154" ht="30" customHeight="1" x14ac:dyDescent="0.25">
      <c r="B10" s="113"/>
      <c r="C10" s="140" t="str">
        <f>IFERROR(VLOOKUP($B$10,'Annex 1 LV, HV and UMS charges'!$A:$K,4,FALSE),"")</f>
        <v/>
      </c>
      <c r="D10" s="141" t="str">
        <f>IFERROR(VLOOKUP($B$10,'Annex 1 LV, HV and UMS charges'!$A:$K,5,FALSE),"")</f>
        <v/>
      </c>
      <c r="E10" s="141" t="str">
        <f>IFERROR(VLOOKUP($B$10,'Annex 1 LV, HV and UMS charges'!$A:$K,6,FALSE),"")</f>
        <v/>
      </c>
      <c r="F10" s="115" t="str">
        <f>IFERROR(VLOOKUP($B$10,'Annex 1 LV, HV and UMS charges'!$A:$K,7,FALSE),"")</f>
        <v/>
      </c>
      <c r="G10" s="115" t="str">
        <f>IFERROR(VLOOKUP($B$10,'Annex 1 LV, HV and UMS charges'!$A:$K,8,FALSE),"")</f>
        <v/>
      </c>
      <c r="H10" s="115" t="str">
        <f>IFERROR(VLOOKUP($B$10,'Annex 1 LV, HV and UMS charges'!$A:$K,9,FALSE),"")</f>
        <v/>
      </c>
      <c r="I10" s="115" t="str">
        <f>IFERROR(VLOOKUP($B$10,'Annex 1 LV, HV and UMS charges'!$A:$K,10,FALSE),"")</f>
        <v/>
      </c>
      <c r="L10" s="113"/>
      <c r="M10" s="115" t="str">
        <f>IFERROR(VLOOKUP($L$10,'Annex 2 EHV charges'!$G:$P,3,FALSE),"")</f>
        <v/>
      </c>
      <c r="N10" s="115" t="str">
        <f>IFERROR(VLOOKUP($L$10,'Annex 2 EHV charges'!$G:$P,4,FALSE),"")</f>
        <v/>
      </c>
      <c r="O10" s="115" t="str">
        <f>IFERROR(VLOOKUP($L$10,'Annex 2 EHV charges'!$G:$P,5,FALSE),"")</f>
        <v/>
      </c>
      <c r="P10" s="115" t="str">
        <f>IFERROR(VLOOKUP($L$10,'Annex 2 EHV charges'!$G:$P,6,FALSE),"")</f>
        <v/>
      </c>
      <c r="Q10" s="128" t="str">
        <f>IFERROR(VLOOKUP($L$10,'Annex 2 EHV charges'!$G:$P,7,FALSE),"")</f>
        <v/>
      </c>
      <c r="R10" s="128" t="str">
        <f>IFERROR(VLOOKUP($L$10,'Annex 2 EHV charges'!$G:$P,8,FALSE),"")</f>
        <v/>
      </c>
      <c r="S10" s="128" t="str">
        <f>IFERROR(VLOOKUP($L$10,'Annex 2 EHV charges'!$G:$P,9,FALSE),"")</f>
        <v/>
      </c>
      <c r="T10" s="128" t="str">
        <f>IFERROR(VLOOKUP($L$10,'Annex 2 EHV charges'!$G:$P,10,FALSE),"")</f>
        <v/>
      </c>
      <c r="AB10" s="17" t="s">
        <v>158</v>
      </c>
      <c r="AC10" s="171" t="s">
        <v>178</v>
      </c>
      <c r="AD10" s="172" t="s">
        <v>180</v>
      </c>
      <c r="AE10" s="167" t="s">
        <v>172</v>
      </c>
      <c r="AF10" s="168" t="s">
        <v>184</v>
      </c>
      <c r="AG10" s="168" t="s">
        <v>184</v>
      </c>
      <c r="AH10" s="168" t="s">
        <v>184</v>
      </c>
      <c r="AI10" s="168" t="s">
        <v>184</v>
      </c>
    </row>
    <row r="11" spans="1:154" ht="7.5" customHeight="1" x14ac:dyDescent="0.25">
      <c r="AB11" s="17" t="s">
        <v>159</v>
      </c>
      <c r="AC11" s="165" t="s">
        <v>177</v>
      </c>
      <c r="AD11" s="166" t="s">
        <v>179</v>
      </c>
      <c r="AE11" s="167" t="s">
        <v>172</v>
      </c>
      <c r="AF11" s="173" t="s">
        <v>181</v>
      </c>
      <c r="AG11" s="168" t="s">
        <v>184</v>
      </c>
      <c r="AH11" s="168" t="s">
        <v>184</v>
      </c>
      <c r="AI11" s="168" t="s">
        <v>184</v>
      </c>
    </row>
    <row r="12" spans="1:154" ht="88.5" customHeight="1" x14ac:dyDescent="0.25">
      <c r="B12" s="129" t="s">
        <v>77</v>
      </c>
      <c r="C12" s="126" t="str">
        <f>C9</f>
        <v>Red/black unit charge
p/kWh</v>
      </c>
      <c r="D12" s="126" t="str">
        <f>D9</f>
        <v>Amber/yellow unit charge
p/kWh</v>
      </c>
      <c r="E12" s="126" t="str">
        <f>E9</f>
        <v>Green unit charge
p/kWh</v>
      </c>
      <c r="F12" s="126" t="s">
        <v>78</v>
      </c>
      <c r="G12" s="126" t="s">
        <v>75</v>
      </c>
      <c r="H12" s="126" t="s">
        <v>140</v>
      </c>
      <c r="I12" s="126" t="s">
        <v>76</v>
      </c>
      <c r="L12" s="129" t="s">
        <v>77</v>
      </c>
      <c r="M12" s="126" t="s">
        <v>97</v>
      </c>
      <c r="N12" s="126" t="s">
        <v>78</v>
      </c>
      <c r="O12" s="126" t="s">
        <v>93</v>
      </c>
      <c r="P12" s="126" t="s">
        <v>140</v>
      </c>
      <c r="Q12" s="127" t="s">
        <v>95</v>
      </c>
      <c r="R12" s="127" t="s">
        <v>78</v>
      </c>
      <c r="S12" s="127" t="s">
        <v>94</v>
      </c>
      <c r="T12" s="127" t="s">
        <v>140</v>
      </c>
      <c r="AB12" s="17" t="s">
        <v>160</v>
      </c>
      <c r="AC12" s="165" t="s">
        <v>177</v>
      </c>
      <c r="AD12" s="166" t="s">
        <v>179</v>
      </c>
      <c r="AE12" s="167" t="s">
        <v>172</v>
      </c>
      <c r="AF12" s="173" t="s">
        <v>181</v>
      </c>
      <c r="AG12" s="168" t="s">
        <v>184</v>
      </c>
      <c r="AH12" s="168" t="s">
        <v>184</v>
      </c>
      <c r="AI12" s="168" t="s">
        <v>184</v>
      </c>
    </row>
    <row r="13" spans="1:154" ht="30" customHeight="1" x14ac:dyDescent="0.25">
      <c r="B13" s="130" t="s">
        <v>79</v>
      </c>
      <c r="C13" s="135"/>
      <c r="D13" s="135"/>
      <c r="E13" s="135"/>
      <c r="F13" s="135"/>
      <c r="G13" s="135"/>
      <c r="H13" s="135"/>
      <c r="I13" s="135"/>
      <c r="L13" s="130" t="s">
        <v>79</v>
      </c>
      <c r="M13" s="116"/>
      <c r="N13" s="116"/>
      <c r="O13" s="116"/>
      <c r="P13" s="116"/>
      <c r="Q13" s="117"/>
      <c r="R13" s="117">
        <f>N13</f>
        <v>0</v>
      </c>
      <c r="S13" s="117"/>
      <c r="T13" s="117"/>
      <c r="AB13" s="17" t="s">
        <v>161</v>
      </c>
      <c r="AC13" s="165" t="s">
        <v>177</v>
      </c>
      <c r="AD13" s="166" t="s">
        <v>179</v>
      </c>
      <c r="AE13" s="167" t="s">
        <v>172</v>
      </c>
      <c r="AF13" s="173" t="s">
        <v>181</v>
      </c>
      <c r="AG13" s="168" t="s">
        <v>184</v>
      </c>
      <c r="AH13" s="168" t="s">
        <v>184</v>
      </c>
      <c r="AI13" s="170" t="s">
        <v>38</v>
      </c>
    </row>
    <row r="14" spans="1:154" ht="30" customHeight="1" x14ac:dyDescent="0.25">
      <c r="B14" s="131" t="s">
        <v>81</v>
      </c>
      <c r="C14" s="114">
        <f t="shared" ref="C14:I14" si="0">C13</f>
        <v>0</v>
      </c>
      <c r="D14" s="114">
        <f t="shared" si="0"/>
        <v>0</v>
      </c>
      <c r="E14" s="114">
        <f t="shared" si="0"/>
        <v>0</v>
      </c>
      <c r="F14" s="114">
        <f t="shared" si="0"/>
        <v>0</v>
      </c>
      <c r="G14" s="114">
        <f t="shared" si="0"/>
        <v>0</v>
      </c>
      <c r="H14" s="114">
        <f t="shared" si="0"/>
        <v>0</v>
      </c>
      <c r="I14" s="114">
        <f t="shared" si="0"/>
        <v>0</v>
      </c>
      <c r="L14" s="131" t="s">
        <v>81</v>
      </c>
      <c r="M14" s="114">
        <f>M13</f>
        <v>0</v>
      </c>
      <c r="N14" s="114">
        <f t="shared" ref="N14:T14" si="1">N13</f>
        <v>0</v>
      </c>
      <c r="O14" s="114">
        <f t="shared" si="1"/>
        <v>0</v>
      </c>
      <c r="P14" s="114">
        <f t="shared" si="1"/>
        <v>0</v>
      </c>
      <c r="Q14" s="118">
        <f t="shared" si="1"/>
        <v>0</v>
      </c>
      <c r="R14" s="118">
        <f t="shared" si="1"/>
        <v>0</v>
      </c>
      <c r="S14" s="118">
        <f t="shared" si="1"/>
        <v>0</v>
      </c>
      <c r="T14" s="118">
        <f t="shared" si="1"/>
        <v>0</v>
      </c>
      <c r="AB14" s="17" t="s">
        <v>162</v>
      </c>
      <c r="AC14" s="165" t="s">
        <v>177</v>
      </c>
      <c r="AD14" s="166" t="s">
        <v>179</v>
      </c>
      <c r="AE14" s="167" t="s">
        <v>172</v>
      </c>
      <c r="AF14" s="173" t="s">
        <v>181</v>
      </c>
      <c r="AG14" s="168" t="s">
        <v>184</v>
      </c>
      <c r="AH14" s="168" t="s">
        <v>184</v>
      </c>
      <c r="AI14" s="168" t="s">
        <v>184</v>
      </c>
    </row>
    <row r="15" spans="1:154" ht="7.5" customHeight="1" x14ac:dyDescent="0.25">
      <c r="AB15" s="17" t="s">
        <v>163</v>
      </c>
      <c r="AC15" s="165" t="s">
        <v>177</v>
      </c>
      <c r="AD15" s="166" t="s">
        <v>179</v>
      </c>
      <c r="AE15" s="167" t="s">
        <v>172</v>
      </c>
      <c r="AF15" s="173" t="s">
        <v>181</v>
      </c>
      <c r="AG15" s="168" t="s">
        <v>184</v>
      </c>
      <c r="AH15" s="168" t="s">
        <v>184</v>
      </c>
      <c r="AI15" s="170" t="s">
        <v>38</v>
      </c>
    </row>
    <row r="16" spans="1:154" ht="63.75" customHeight="1" x14ac:dyDescent="0.25">
      <c r="B16" s="129" t="s">
        <v>80</v>
      </c>
      <c r="C16" s="126" t="s">
        <v>90</v>
      </c>
      <c r="D16" s="126" t="s">
        <v>91</v>
      </c>
      <c r="E16" s="126" t="s">
        <v>92</v>
      </c>
      <c r="F16" s="126" t="s">
        <v>86</v>
      </c>
      <c r="G16" s="126" t="s">
        <v>85</v>
      </c>
      <c r="H16" s="126" t="s">
        <v>141</v>
      </c>
      <c r="I16" s="126" t="s">
        <v>84</v>
      </c>
      <c r="L16" s="129" t="s">
        <v>80</v>
      </c>
      <c r="M16" s="126" t="s">
        <v>98</v>
      </c>
      <c r="N16" s="126" t="s">
        <v>96</v>
      </c>
      <c r="O16" s="126" t="s">
        <v>101</v>
      </c>
      <c r="P16" s="126" t="s">
        <v>142</v>
      </c>
      <c r="Q16" s="127" t="s">
        <v>99</v>
      </c>
      <c r="R16" s="127" t="s">
        <v>100</v>
      </c>
      <c r="S16" s="127" t="s">
        <v>102</v>
      </c>
      <c r="T16" s="127" t="s">
        <v>143</v>
      </c>
      <c r="AB16" s="17" t="s">
        <v>164</v>
      </c>
      <c r="AC16" s="165" t="s">
        <v>177</v>
      </c>
      <c r="AD16" s="166" t="s">
        <v>179</v>
      </c>
      <c r="AE16" s="167" t="s">
        <v>172</v>
      </c>
      <c r="AF16" s="173" t="s">
        <v>181</v>
      </c>
      <c r="AG16" s="168" t="s">
        <v>184</v>
      </c>
      <c r="AH16" s="168" t="s">
        <v>184</v>
      </c>
      <c r="AI16" s="168" t="s">
        <v>184</v>
      </c>
    </row>
    <row r="17" spans="2:35" ht="30" customHeight="1" x14ac:dyDescent="0.25">
      <c r="B17" s="130" t="s">
        <v>82</v>
      </c>
      <c r="C17" s="136" t="str">
        <f>IFERROR(C10*C13/100,"")</f>
        <v/>
      </c>
      <c r="D17" s="136" t="str">
        <f t="shared" ref="D17:I17" si="2">IFERROR(D10*D13/100,"")</f>
        <v/>
      </c>
      <c r="E17" s="136" t="str">
        <f t="shared" si="2"/>
        <v/>
      </c>
      <c r="F17" s="136" t="str">
        <f t="shared" si="2"/>
        <v/>
      </c>
      <c r="G17" s="136" t="str">
        <f>IFERROR(G10*G13*F13/100,"")</f>
        <v/>
      </c>
      <c r="H17" s="136" t="str">
        <f>IFERROR(H10*H13*F13/100,"")</f>
        <v/>
      </c>
      <c r="I17" s="136" t="str">
        <f t="shared" si="2"/>
        <v/>
      </c>
      <c r="L17" s="132" t="s">
        <v>82</v>
      </c>
      <c r="M17" s="136" t="str">
        <f>IFERROR(M10*M13/100,"")</f>
        <v/>
      </c>
      <c r="N17" s="136" t="str">
        <f>IFERROR(N10*N13/100,"")</f>
        <v/>
      </c>
      <c r="O17" s="136" t="str">
        <f>IFERROR(O10*O13*N13/100,"")</f>
        <v/>
      </c>
      <c r="P17" s="136" t="str">
        <f>IFERROR(P10*P13*N13/100,"")</f>
        <v/>
      </c>
      <c r="Q17" s="137" t="str">
        <f>IFERROR(Q10*Q13/100,"")</f>
        <v/>
      </c>
      <c r="R17" s="137" t="str">
        <f>IFERROR(R10*R13/100,"")</f>
        <v/>
      </c>
      <c r="S17" s="137" t="str">
        <f>IFERROR(S10*S13*R13/100,"")</f>
        <v/>
      </c>
      <c r="T17" s="137" t="str">
        <f>IFERROR(T10*T13*R13/100,"")</f>
        <v/>
      </c>
      <c r="AB17" s="17" t="s">
        <v>165</v>
      </c>
      <c r="AC17" s="165" t="s">
        <v>177</v>
      </c>
      <c r="AD17" s="166" t="s">
        <v>179</v>
      </c>
      <c r="AE17" s="167" t="s">
        <v>172</v>
      </c>
      <c r="AF17" s="173" t="s">
        <v>181</v>
      </c>
      <c r="AG17" s="168" t="s">
        <v>184</v>
      </c>
      <c r="AH17" s="168" t="s">
        <v>184</v>
      </c>
      <c r="AI17" s="170" t="s">
        <v>38</v>
      </c>
    </row>
    <row r="18" spans="2:35" ht="30" customHeight="1" x14ac:dyDescent="0.25">
      <c r="B18" s="131" t="s">
        <v>83</v>
      </c>
      <c r="C18" s="138" t="str">
        <f>IFERROR(C10*C14/100,"")</f>
        <v/>
      </c>
      <c r="D18" s="138" t="str">
        <f t="shared" ref="D18:I18" si="3">IFERROR(D10*D14/100,"")</f>
        <v/>
      </c>
      <c r="E18" s="138" t="str">
        <f t="shared" si="3"/>
        <v/>
      </c>
      <c r="F18" s="138" t="str">
        <f t="shared" si="3"/>
        <v/>
      </c>
      <c r="G18" s="138" t="str">
        <f>IFERROR(G10*G14*F14/100,"")</f>
        <v/>
      </c>
      <c r="H18" s="138" t="str">
        <f>IFERROR(H10*H14*F14/100,"")</f>
        <v/>
      </c>
      <c r="I18" s="138" t="str">
        <f t="shared" si="3"/>
        <v/>
      </c>
      <c r="L18" s="133" t="s">
        <v>83</v>
      </c>
      <c r="M18" s="138" t="str">
        <f>IFERROR(M10*M14/100,"")</f>
        <v/>
      </c>
      <c r="N18" s="138" t="str">
        <f>IFERROR(N10*N14/100,"")</f>
        <v/>
      </c>
      <c r="O18" s="138" t="str">
        <f>IFERROR(O10*O14*N14/100,"")</f>
        <v/>
      </c>
      <c r="P18" s="138" t="str">
        <f>IFERROR(P10*P14*N14/100,"")</f>
        <v/>
      </c>
      <c r="Q18" s="139" t="str">
        <f>IFERROR(Q10*Q14/100,"")</f>
        <v/>
      </c>
      <c r="R18" s="139" t="str">
        <f>IFERROR(R10*R14/100,"")</f>
        <v/>
      </c>
      <c r="S18" s="139" t="str">
        <f>IFERROR(S10*S14*R14/100,"")</f>
        <v/>
      </c>
      <c r="T18" s="139" t="str">
        <f>IFERROR(T10*T14*R14/100,"")</f>
        <v/>
      </c>
      <c r="AB18" s="17" t="s">
        <v>166</v>
      </c>
      <c r="AC18" s="165" t="s">
        <v>177</v>
      </c>
      <c r="AD18" s="166" t="s">
        <v>179</v>
      </c>
      <c r="AE18" s="167" t="s">
        <v>172</v>
      </c>
      <c r="AF18" s="173" t="s">
        <v>181</v>
      </c>
      <c r="AG18" s="168" t="s">
        <v>184</v>
      </c>
      <c r="AH18" s="168" t="s">
        <v>184</v>
      </c>
      <c r="AI18" s="168" t="s">
        <v>184</v>
      </c>
    </row>
    <row r="19" spans="2:35" ht="7.5" customHeight="1" x14ac:dyDescent="0.25"/>
    <row r="20" spans="2:35" ht="39.75" customHeight="1" x14ac:dyDescent="0.25">
      <c r="C20" s="134" t="s">
        <v>87</v>
      </c>
      <c r="M20" s="126" t="s">
        <v>103</v>
      </c>
      <c r="N20" s="127" t="s">
        <v>104</v>
      </c>
    </row>
    <row r="21" spans="2:35" ht="30" customHeight="1" x14ac:dyDescent="0.25">
      <c r="B21" s="130" t="s">
        <v>82</v>
      </c>
      <c r="C21" s="136">
        <f>SUM(C17:I17)</f>
        <v>0</v>
      </c>
      <c r="L21" s="130" t="s">
        <v>82</v>
      </c>
      <c r="M21" s="136">
        <f>SUM(M17:P17)</f>
        <v>0</v>
      </c>
      <c r="N21" s="137">
        <f>SUM(Q17:T17)</f>
        <v>0</v>
      </c>
    </row>
    <row r="22" spans="2:35" ht="30" customHeight="1" x14ac:dyDescent="0.25">
      <c r="B22" s="131" t="s">
        <v>83</v>
      </c>
      <c r="C22" s="138">
        <f>SUM(C18:I18)</f>
        <v>0</v>
      </c>
      <c r="L22" s="131" t="s">
        <v>83</v>
      </c>
      <c r="M22" s="138">
        <f>SUM(M18:P18)</f>
        <v>0</v>
      </c>
      <c r="N22" s="139">
        <f>SUM(Q18:T18)</f>
        <v>0</v>
      </c>
    </row>
    <row r="24" spans="2:35" ht="30.75" customHeight="1" x14ac:dyDescent="0.25">
      <c r="B24" s="309" t="s">
        <v>105</v>
      </c>
      <c r="C24" s="310"/>
      <c r="D24" s="311"/>
      <c r="L24" s="309" t="s">
        <v>106</v>
      </c>
      <c r="M24" s="310"/>
      <c r="N24" s="31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charges'!$G$11:$G$260</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opLeftCell="A26" zoomScale="85" zoomScaleNormal="85" zoomScaleSheetLayoutView="100" workbookViewId="0">
      <selection activeCell="B14" sqref="B14:B44"/>
    </sheetView>
  </sheetViews>
  <sheetFormatPr defaultColWidth="9.109375" defaultRowHeight="27.75" customHeight="1" x14ac:dyDescent="0.25"/>
  <cols>
    <col min="1" max="1" width="49" style="2" bestFit="1" customWidth="1"/>
    <col min="2" max="2" width="17.5546875"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103" t="s">
        <v>24</v>
      </c>
      <c r="B1" s="250" t="s">
        <v>144</v>
      </c>
      <c r="C1" s="251"/>
      <c r="D1" s="251"/>
      <c r="E1" s="249"/>
      <c r="F1" s="249"/>
      <c r="G1" s="249"/>
      <c r="H1" s="249"/>
      <c r="I1" s="249"/>
      <c r="J1" s="249"/>
      <c r="K1" s="249"/>
      <c r="L1" s="54"/>
      <c r="M1" s="54"/>
      <c r="N1" s="54"/>
    </row>
    <row r="2" spans="1:14" ht="27" customHeight="1" x14ac:dyDescent="0.25">
      <c r="A2" s="238" t="str">
        <f>Overview!B4&amp; " - Effective from "&amp;Overview!D4&amp;" - "&amp;Overview!E4&amp;" LV and HV charges"</f>
        <v>ESP Electricity Limited - GSP_G - Effective from 1 April 2023 - Final LV and HV charges</v>
      </c>
      <c r="B2" s="238"/>
      <c r="C2" s="238"/>
      <c r="D2" s="238"/>
      <c r="E2" s="238"/>
      <c r="F2" s="238"/>
      <c r="G2" s="238"/>
      <c r="H2" s="238"/>
      <c r="I2" s="238"/>
      <c r="J2" s="238"/>
      <c r="K2" s="238"/>
    </row>
    <row r="3" spans="1:14" s="91" customFormat="1" ht="15" customHeight="1" x14ac:dyDescent="0.25">
      <c r="A3" s="89"/>
      <c r="B3" s="89"/>
      <c r="C3" s="89"/>
      <c r="D3" s="89"/>
      <c r="E3" s="89"/>
      <c r="F3" s="89"/>
      <c r="G3" s="89"/>
      <c r="H3" s="89"/>
      <c r="I3" s="89"/>
      <c r="J3" s="89"/>
      <c r="K3" s="89"/>
      <c r="L3" s="90"/>
      <c r="M3" s="90"/>
    </row>
    <row r="4" spans="1:14" ht="27" customHeight="1" x14ac:dyDescent="0.25">
      <c r="A4" s="238" t="s">
        <v>168</v>
      </c>
      <c r="B4" s="238"/>
      <c r="C4" s="238"/>
      <c r="D4" s="238"/>
      <c r="E4" s="238"/>
      <c r="F4" s="89"/>
      <c r="G4" s="238" t="s">
        <v>169</v>
      </c>
      <c r="H4" s="238"/>
      <c r="I4" s="238"/>
      <c r="J4" s="238"/>
      <c r="K4" s="238"/>
    </row>
    <row r="5" spans="1:14" ht="28.5" customHeight="1" x14ac:dyDescent="0.25">
      <c r="A5" s="80" t="s">
        <v>17</v>
      </c>
      <c r="B5" s="85" t="s">
        <v>63</v>
      </c>
      <c r="C5" s="239" t="s">
        <v>64</v>
      </c>
      <c r="D5" s="240"/>
      <c r="E5" s="82" t="s">
        <v>65</v>
      </c>
      <c r="F5" s="89"/>
      <c r="G5" s="242"/>
      <c r="H5" s="243"/>
      <c r="I5" s="86" t="s">
        <v>69</v>
      </c>
      <c r="J5" s="87" t="s">
        <v>70</v>
      </c>
      <c r="K5" s="82" t="s">
        <v>65</v>
      </c>
      <c r="L5" s="89"/>
    </row>
    <row r="6" spans="1:14" ht="65.25" customHeight="1" x14ac:dyDescent="0.25">
      <c r="A6" s="83" t="s">
        <v>66</v>
      </c>
      <c r="B6" s="23" t="s">
        <v>683</v>
      </c>
      <c r="C6" s="241" t="s">
        <v>684</v>
      </c>
      <c r="D6" s="241"/>
      <c r="E6" s="23" t="s">
        <v>685</v>
      </c>
      <c r="F6" s="89"/>
      <c r="G6" s="244" t="s">
        <v>687</v>
      </c>
      <c r="H6" s="245"/>
      <c r="I6" s="208"/>
      <c r="J6" s="88" t="s">
        <v>688</v>
      </c>
      <c r="K6" s="209" t="s">
        <v>685</v>
      </c>
      <c r="L6" s="89"/>
    </row>
    <row r="7" spans="1:14" ht="65.25" customHeight="1" x14ac:dyDescent="0.25">
      <c r="A7" s="83" t="s">
        <v>20</v>
      </c>
      <c r="B7" s="208"/>
      <c r="C7" s="246" t="s">
        <v>683</v>
      </c>
      <c r="D7" s="246"/>
      <c r="E7" s="23" t="s">
        <v>686</v>
      </c>
      <c r="F7" s="89"/>
      <c r="G7" s="244" t="s">
        <v>67</v>
      </c>
      <c r="H7" s="245"/>
      <c r="I7" s="23" t="s">
        <v>683</v>
      </c>
      <c r="J7" s="88" t="s">
        <v>689</v>
      </c>
      <c r="K7" s="209" t="s">
        <v>685</v>
      </c>
      <c r="L7" s="89"/>
    </row>
    <row r="8" spans="1:14" ht="65.25" customHeight="1" x14ac:dyDescent="0.25">
      <c r="A8" s="84" t="s">
        <v>18</v>
      </c>
      <c r="B8" s="234" t="s">
        <v>19</v>
      </c>
      <c r="C8" s="235"/>
      <c r="D8" s="235"/>
      <c r="E8" s="236"/>
      <c r="F8" s="89"/>
      <c r="G8" s="244" t="s">
        <v>73</v>
      </c>
      <c r="H8" s="245"/>
      <c r="I8" s="208"/>
      <c r="J8" s="23" t="s">
        <v>683</v>
      </c>
      <c r="K8" s="209" t="s">
        <v>686</v>
      </c>
      <c r="L8" s="89"/>
    </row>
    <row r="9" spans="1:14" s="81" customFormat="1" ht="65.25" hidden="1" customHeight="1" x14ac:dyDescent="0.25">
      <c r="A9" s="91"/>
      <c r="F9" s="89"/>
      <c r="G9" s="247"/>
      <c r="H9" s="248"/>
      <c r="I9" s="100"/>
      <c r="J9" s="100"/>
      <c r="K9" s="23"/>
      <c r="L9" s="89"/>
      <c r="M9" s="52"/>
    </row>
    <row r="10" spans="1:14" s="91" customFormat="1" ht="36" hidden="1" customHeight="1" x14ac:dyDescent="0.25">
      <c r="F10" s="89"/>
      <c r="G10" s="252"/>
      <c r="H10" s="252"/>
      <c r="I10" s="100"/>
      <c r="J10" s="100"/>
      <c r="K10" s="23"/>
      <c r="L10" s="89"/>
      <c r="M10" s="90"/>
    </row>
    <row r="11" spans="1:14" s="91" customFormat="1" ht="27" customHeight="1" x14ac:dyDescent="0.25">
      <c r="A11" s="89"/>
      <c r="B11" s="89"/>
      <c r="C11" s="89"/>
      <c r="D11" s="89"/>
      <c r="E11" s="89"/>
      <c r="F11" s="89"/>
      <c r="G11" s="237" t="s">
        <v>18</v>
      </c>
      <c r="H11" s="237"/>
      <c r="I11" s="234" t="s">
        <v>19</v>
      </c>
      <c r="J11" s="235"/>
      <c r="K11" s="236"/>
      <c r="L11" s="90"/>
      <c r="M11" s="90"/>
    </row>
    <row r="12" spans="1:14" s="91" customFormat="1" ht="12.75" customHeight="1" x14ac:dyDescent="0.25">
      <c r="A12" s="89"/>
      <c r="B12" s="89"/>
      <c r="C12" s="89"/>
      <c r="D12" s="89"/>
      <c r="E12" s="89"/>
      <c r="F12" s="89"/>
      <c r="G12" s="89"/>
      <c r="H12" s="89"/>
      <c r="I12" s="89"/>
      <c r="J12" s="89"/>
      <c r="K12" s="89"/>
      <c r="L12" s="90"/>
      <c r="M12" s="90"/>
    </row>
    <row r="13" spans="1:14" ht="78.75" customHeight="1" x14ac:dyDescent="0.25">
      <c r="A13" s="28" t="s">
        <v>135</v>
      </c>
      <c r="B13" s="161" t="s">
        <v>28</v>
      </c>
      <c r="C13" s="164" t="s">
        <v>29</v>
      </c>
      <c r="D13" s="57" t="s">
        <v>171</v>
      </c>
      <c r="E13" s="57" t="s">
        <v>173</v>
      </c>
      <c r="F13" s="57" t="s">
        <v>172</v>
      </c>
      <c r="G13" s="161" t="s">
        <v>30</v>
      </c>
      <c r="H13" s="161" t="s">
        <v>31</v>
      </c>
      <c r="I13" s="28" t="s">
        <v>137</v>
      </c>
      <c r="J13" s="161" t="s">
        <v>38</v>
      </c>
      <c r="K13" s="161" t="s">
        <v>0</v>
      </c>
    </row>
    <row r="14" spans="1:14" ht="32.25" customHeight="1" x14ac:dyDescent="0.25">
      <c r="A14" s="17" t="s">
        <v>487</v>
      </c>
      <c r="B14" s="42" t="s">
        <v>715</v>
      </c>
      <c r="C14" s="213" t="s">
        <v>667</v>
      </c>
      <c r="D14" s="156">
        <v>10.266</v>
      </c>
      <c r="E14" s="157">
        <v>2.1360000000000001</v>
      </c>
      <c r="F14" s="158">
        <v>0.19</v>
      </c>
      <c r="G14" s="47">
        <v>14.89</v>
      </c>
      <c r="H14" s="48"/>
      <c r="I14" s="48"/>
      <c r="J14" s="44"/>
      <c r="K14" s="45"/>
    </row>
    <row r="15" spans="1:14" ht="32.25" customHeight="1" x14ac:dyDescent="0.25">
      <c r="A15" s="17" t="s">
        <v>488</v>
      </c>
      <c r="B15" s="42"/>
      <c r="C15" s="214" t="s">
        <v>428</v>
      </c>
      <c r="D15" s="156">
        <v>10.266</v>
      </c>
      <c r="E15" s="157">
        <v>2.1360000000000001</v>
      </c>
      <c r="F15" s="158">
        <v>0.19</v>
      </c>
      <c r="G15" s="48"/>
      <c r="H15" s="48"/>
      <c r="I15" s="48"/>
      <c r="J15" s="44"/>
      <c r="K15" s="45"/>
    </row>
    <row r="16" spans="1:14" ht="32.25" customHeight="1" x14ac:dyDescent="0.25">
      <c r="A16" s="17" t="s">
        <v>489</v>
      </c>
      <c r="B16" s="46" t="s">
        <v>699</v>
      </c>
      <c r="C16" s="215" t="s">
        <v>666</v>
      </c>
      <c r="D16" s="156">
        <v>10.43</v>
      </c>
      <c r="E16" s="157">
        <v>2.17</v>
      </c>
      <c r="F16" s="158">
        <v>0.193</v>
      </c>
      <c r="G16" s="47">
        <v>5.63</v>
      </c>
      <c r="H16" s="48"/>
      <c r="I16" s="48"/>
      <c r="J16" s="44"/>
      <c r="K16" s="45"/>
    </row>
    <row r="17" spans="1:11" ht="32.25" customHeight="1" x14ac:dyDescent="0.25">
      <c r="A17" s="17" t="s">
        <v>490</v>
      </c>
      <c r="B17" s="46" t="s">
        <v>716</v>
      </c>
      <c r="C17" s="215" t="s">
        <v>666</v>
      </c>
      <c r="D17" s="156">
        <v>10.43</v>
      </c>
      <c r="E17" s="157">
        <v>2.17</v>
      </c>
      <c r="F17" s="158">
        <v>0.193</v>
      </c>
      <c r="G17" s="47">
        <v>8.73</v>
      </c>
      <c r="H17" s="48"/>
      <c r="I17" s="48"/>
      <c r="J17" s="44"/>
      <c r="K17" s="45"/>
    </row>
    <row r="18" spans="1:11" ht="32.25" customHeight="1" x14ac:dyDescent="0.25">
      <c r="A18" s="17" t="s">
        <v>491</v>
      </c>
      <c r="B18" s="46" t="s">
        <v>700</v>
      </c>
      <c r="C18" s="215" t="s">
        <v>666</v>
      </c>
      <c r="D18" s="156">
        <v>10.43</v>
      </c>
      <c r="E18" s="157">
        <v>2.17</v>
      </c>
      <c r="F18" s="158">
        <v>0.193</v>
      </c>
      <c r="G18" s="47">
        <v>20.94</v>
      </c>
      <c r="H18" s="48"/>
      <c r="I18" s="48"/>
      <c r="J18" s="44"/>
      <c r="K18" s="45"/>
    </row>
    <row r="19" spans="1:11" ht="32.25" customHeight="1" x14ac:dyDescent="0.25">
      <c r="A19" s="17" t="s">
        <v>492</v>
      </c>
      <c r="B19" s="46" t="s">
        <v>701</v>
      </c>
      <c r="C19" s="215" t="s">
        <v>666</v>
      </c>
      <c r="D19" s="156">
        <v>10.43</v>
      </c>
      <c r="E19" s="157">
        <v>2.17</v>
      </c>
      <c r="F19" s="158">
        <v>0.193</v>
      </c>
      <c r="G19" s="47">
        <v>43.57</v>
      </c>
      <c r="H19" s="48"/>
      <c r="I19" s="48"/>
      <c r="J19" s="44"/>
      <c r="K19" s="45"/>
    </row>
    <row r="20" spans="1:11" ht="32.25" customHeight="1" x14ac:dyDescent="0.25">
      <c r="A20" s="17" t="s">
        <v>493</v>
      </c>
      <c r="B20" s="46" t="s">
        <v>702</v>
      </c>
      <c r="C20" s="215" t="s">
        <v>666</v>
      </c>
      <c r="D20" s="156">
        <v>10.43</v>
      </c>
      <c r="E20" s="157">
        <v>2.17</v>
      </c>
      <c r="F20" s="158">
        <v>0.193</v>
      </c>
      <c r="G20" s="47">
        <v>123.8</v>
      </c>
      <c r="H20" s="48"/>
      <c r="I20" s="48"/>
      <c r="J20" s="44"/>
      <c r="K20" s="45"/>
    </row>
    <row r="21" spans="1:11" ht="32.25" customHeight="1" x14ac:dyDescent="0.25">
      <c r="A21" s="17" t="s">
        <v>154</v>
      </c>
      <c r="B21" s="42"/>
      <c r="C21" s="214" t="s">
        <v>429</v>
      </c>
      <c r="D21" s="156">
        <v>10.43</v>
      </c>
      <c r="E21" s="157">
        <v>2.17</v>
      </c>
      <c r="F21" s="158">
        <v>0.193</v>
      </c>
      <c r="G21" s="48"/>
      <c r="H21" s="48"/>
      <c r="I21" s="48"/>
      <c r="J21" s="44"/>
      <c r="K21" s="45"/>
    </row>
    <row r="22" spans="1:11" ht="32.25" customHeight="1" x14ac:dyDescent="0.25">
      <c r="A22" s="17" t="s">
        <v>494</v>
      </c>
      <c r="B22" s="45" t="s">
        <v>703</v>
      </c>
      <c r="C22" s="216">
        <v>0</v>
      </c>
      <c r="D22" s="156">
        <v>7.4560000000000004</v>
      </c>
      <c r="E22" s="157">
        <v>1.4319999999999999</v>
      </c>
      <c r="F22" s="158">
        <v>0.13100000000000001</v>
      </c>
      <c r="G22" s="47">
        <v>22.55</v>
      </c>
      <c r="H22" s="47">
        <v>3.71</v>
      </c>
      <c r="I22" s="217">
        <v>5.46</v>
      </c>
      <c r="J22" s="43">
        <v>0.14899999999999999</v>
      </c>
      <c r="K22" s="45"/>
    </row>
    <row r="23" spans="1:11" ht="32.25" customHeight="1" x14ac:dyDescent="0.25">
      <c r="A23" s="17" t="s">
        <v>495</v>
      </c>
      <c r="B23" s="45" t="s">
        <v>717</v>
      </c>
      <c r="C23" s="216">
        <v>0</v>
      </c>
      <c r="D23" s="156">
        <v>7.4560000000000004</v>
      </c>
      <c r="E23" s="157">
        <v>1.4319999999999999</v>
      </c>
      <c r="F23" s="158">
        <v>0.13100000000000001</v>
      </c>
      <c r="G23" s="47">
        <v>177.91</v>
      </c>
      <c r="H23" s="47">
        <v>3.71</v>
      </c>
      <c r="I23" s="217">
        <v>5.46</v>
      </c>
      <c r="J23" s="43">
        <v>0.14899999999999999</v>
      </c>
      <c r="K23" s="45"/>
    </row>
    <row r="24" spans="1:11" ht="32.25" customHeight="1" x14ac:dyDescent="0.25">
      <c r="A24" s="17" t="s">
        <v>496</v>
      </c>
      <c r="B24" s="45" t="s">
        <v>704</v>
      </c>
      <c r="C24" s="216">
        <v>0</v>
      </c>
      <c r="D24" s="156">
        <v>7.4560000000000004</v>
      </c>
      <c r="E24" s="157">
        <v>1.4319999999999999</v>
      </c>
      <c r="F24" s="158">
        <v>0.13100000000000001</v>
      </c>
      <c r="G24" s="47">
        <v>409.96</v>
      </c>
      <c r="H24" s="47">
        <v>3.71</v>
      </c>
      <c r="I24" s="217">
        <v>5.46</v>
      </c>
      <c r="J24" s="43">
        <v>0.14899999999999999</v>
      </c>
      <c r="K24" s="45"/>
    </row>
    <row r="25" spans="1:11" ht="32.25" customHeight="1" x14ac:dyDescent="0.25">
      <c r="A25" s="17" t="s">
        <v>497</v>
      </c>
      <c r="B25" s="45" t="s">
        <v>705</v>
      </c>
      <c r="C25" s="216">
        <v>0</v>
      </c>
      <c r="D25" s="156">
        <v>7.4560000000000004</v>
      </c>
      <c r="E25" s="157">
        <v>1.4319999999999999</v>
      </c>
      <c r="F25" s="158">
        <v>0.13100000000000001</v>
      </c>
      <c r="G25" s="47">
        <v>654.44000000000005</v>
      </c>
      <c r="H25" s="47">
        <v>3.71</v>
      </c>
      <c r="I25" s="217">
        <v>5.46</v>
      </c>
      <c r="J25" s="43">
        <v>0.14899999999999999</v>
      </c>
      <c r="K25" s="45"/>
    </row>
    <row r="26" spans="1:11" ht="32.25" customHeight="1" x14ac:dyDescent="0.25">
      <c r="A26" s="17" t="s">
        <v>498</v>
      </c>
      <c r="B26" s="45" t="s">
        <v>706</v>
      </c>
      <c r="C26" s="216">
        <v>0</v>
      </c>
      <c r="D26" s="156">
        <v>7.4560000000000004</v>
      </c>
      <c r="E26" s="157">
        <v>1.4319999999999999</v>
      </c>
      <c r="F26" s="158">
        <v>0.13100000000000001</v>
      </c>
      <c r="G26" s="47">
        <v>1349.19</v>
      </c>
      <c r="H26" s="47">
        <v>3.71</v>
      </c>
      <c r="I26" s="217">
        <v>5.46</v>
      </c>
      <c r="J26" s="43">
        <v>0.14899999999999999</v>
      </c>
      <c r="K26" s="45"/>
    </row>
    <row r="27" spans="1:11" ht="32.25" customHeight="1" x14ac:dyDescent="0.25">
      <c r="A27" s="17" t="s">
        <v>499</v>
      </c>
      <c r="B27" s="45" t="s">
        <v>707</v>
      </c>
      <c r="C27" s="216">
        <v>0</v>
      </c>
      <c r="D27" s="156">
        <v>5.9930000000000003</v>
      </c>
      <c r="E27" s="157">
        <v>1.052</v>
      </c>
      <c r="F27" s="158">
        <v>9.9000000000000005E-2</v>
      </c>
      <c r="G27" s="47">
        <v>72.52</v>
      </c>
      <c r="H27" s="47">
        <v>3.83</v>
      </c>
      <c r="I27" s="217">
        <v>6.3</v>
      </c>
      <c r="J27" s="43">
        <v>0.107</v>
      </c>
      <c r="K27" s="45"/>
    </row>
    <row r="28" spans="1:11" ht="32.25" customHeight="1" x14ac:dyDescent="0.25">
      <c r="A28" s="17" t="s">
        <v>500</v>
      </c>
      <c r="B28" s="45" t="s">
        <v>718</v>
      </c>
      <c r="C28" s="216">
        <v>0</v>
      </c>
      <c r="D28" s="156">
        <v>5.9930000000000003</v>
      </c>
      <c r="E28" s="157">
        <v>1.052</v>
      </c>
      <c r="F28" s="158">
        <v>9.9000000000000005E-2</v>
      </c>
      <c r="G28" s="47">
        <v>227.89</v>
      </c>
      <c r="H28" s="47">
        <v>3.83</v>
      </c>
      <c r="I28" s="217">
        <v>6.3</v>
      </c>
      <c r="J28" s="43">
        <v>0.107</v>
      </c>
      <c r="K28" s="45"/>
    </row>
    <row r="29" spans="1:11" ht="32.25" customHeight="1" x14ac:dyDescent="0.25">
      <c r="A29" s="17" t="s">
        <v>501</v>
      </c>
      <c r="B29" s="45" t="s">
        <v>708</v>
      </c>
      <c r="C29" s="216">
        <v>0</v>
      </c>
      <c r="D29" s="156">
        <v>5.9930000000000003</v>
      </c>
      <c r="E29" s="157">
        <v>1.052</v>
      </c>
      <c r="F29" s="158">
        <v>9.9000000000000005E-2</v>
      </c>
      <c r="G29" s="47">
        <v>459.94</v>
      </c>
      <c r="H29" s="47">
        <v>3.83</v>
      </c>
      <c r="I29" s="217">
        <v>6.3</v>
      </c>
      <c r="J29" s="43">
        <v>0.107</v>
      </c>
      <c r="K29" s="45"/>
    </row>
    <row r="30" spans="1:11" ht="32.25" customHeight="1" x14ac:dyDescent="0.25">
      <c r="A30" s="17" t="s">
        <v>502</v>
      </c>
      <c r="B30" s="45" t="s">
        <v>709</v>
      </c>
      <c r="C30" s="216">
        <v>0</v>
      </c>
      <c r="D30" s="156">
        <v>5.9930000000000003</v>
      </c>
      <c r="E30" s="157">
        <v>1.052</v>
      </c>
      <c r="F30" s="158">
        <v>9.9000000000000005E-2</v>
      </c>
      <c r="G30" s="47">
        <v>704.41</v>
      </c>
      <c r="H30" s="47">
        <v>3.83</v>
      </c>
      <c r="I30" s="217">
        <v>6.3</v>
      </c>
      <c r="J30" s="43">
        <v>0.107</v>
      </c>
      <c r="K30" s="45"/>
    </row>
    <row r="31" spans="1:11" ht="32.25" customHeight="1" x14ac:dyDescent="0.25">
      <c r="A31" s="17" t="s">
        <v>503</v>
      </c>
      <c r="B31" s="45" t="s">
        <v>710</v>
      </c>
      <c r="C31" s="216">
        <v>0</v>
      </c>
      <c r="D31" s="156">
        <v>5.9930000000000003</v>
      </c>
      <c r="E31" s="157">
        <v>1.052</v>
      </c>
      <c r="F31" s="158">
        <v>9.9000000000000005E-2</v>
      </c>
      <c r="G31" s="47">
        <v>1399.17</v>
      </c>
      <c r="H31" s="47">
        <v>3.83</v>
      </c>
      <c r="I31" s="217">
        <v>6.3</v>
      </c>
      <c r="J31" s="43">
        <v>0.107</v>
      </c>
      <c r="K31" s="45"/>
    </row>
    <row r="32" spans="1:11" ht="32.25" customHeight="1" x14ac:dyDescent="0.25">
      <c r="A32" s="17" t="s">
        <v>504</v>
      </c>
      <c r="B32" s="45" t="s">
        <v>711</v>
      </c>
      <c r="C32" s="216">
        <v>0</v>
      </c>
      <c r="D32" s="156">
        <v>4.2480000000000002</v>
      </c>
      <c r="E32" s="157">
        <v>0.63200000000000001</v>
      </c>
      <c r="F32" s="158">
        <v>6.3E-2</v>
      </c>
      <c r="G32" s="47">
        <v>159.34</v>
      </c>
      <c r="H32" s="47">
        <v>3.76</v>
      </c>
      <c r="I32" s="217">
        <v>6.53</v>
      </c>
      <c r="J32" s="43">
        <v>6.4000000000000001E-2</v>
      </c>
      <c r="K32" s="45"/>
    </row>
    <row r="33" spans="1:11" ht="32.25" customHeight="1" x14ac:dyDescent="0.25">
      <c r="A33" s="17" t="s">
        <v>505</v>
      </c>
      <c r="B33" s="45" t="s">
        <v>719</v>
      </c>
      <c r="C33" s="216">
        <v>0</v>
      </c>
      <c r="D33" s="156">
        <v>4.2480000000000002</v>
      </c>
      <c r="E33" s="157">
        <v>0.63200000000000001</v>
      </c>
      <c r="F33" s="158">
        <v>6.3E-2</v>
      </c>
      <c r="G33" s="47">
        <v>1150.21</v>
      </c>
      <c r="H33" s="47">
        <v>3.76</v>
      </c>
      <c r="I33" s="217">
        <v>6.53</v>
      </c>
      <c r="J33" s="43">
        <v>6.4000000000000001E-2</v>
      </c>
      <c r="K33" s="45"/>
    </row>
    <row r="34" spans="1:11" ht="32.25" customHeight="1" x14ac:dyDescent="0.25">
      <c r="A34" s="17" t="s">
        <v>506</v>
      </c>
      <c r="B34" s="45" t="s">
        <v>712</v>
      </c>
      <c r="C34" s="216">
        <v>0</v>
      </c>
      <c r="D34" s="156">
        <v>4.2480000000000002</v>
      </c>
      <c r="E34" s="157">
        <v>0.63200000000000001</v>
      </c>
      <c r="F34" s="158">
        <v>6.3E-2</v>
      </c>
      <c r="G34" s="47">
        <v>3398.23</v>
      </c>
      <c r="H34" s="47">
        <v>3.76</v>
      </c>
      <c r="I34" s="217">
        <v>6.53</v>
      </c>
      <c r="J34" s="43">
        <v>6.4000000000000001E-2</v>
      </c>
      <c r="K34" s="45"/>
    </row>
    <row r="35" spans="1:11" ht="32.25" customHeight="1" x14ac:dyDescent="0.25">
      <c r="A35" s="17" t="s">
        <v>507</v>
      </c>
      <c r="B35" s="45" t="s">
        <v>713</v>
      </c>
      <c r="C35" s="216">
        <v>0</v>
      </c>
      <c r="D35" s="156">
        <v>4.2480000000000002</v>
      </c>
      <c r="E35" s="157">
        <v>0.63200000000000001</v>
      </c>
      <c r="F35" s="158">
        <v>6.3E-2</v>
      </c>
      <c r="G35" s="47">
        <v>6948.84</v>
      </c>
      <c r="H35" s="47">
        <v>3.76</v>
      </c>
      <c r="I35" s="217">
        <v>6.53</v>
      </c>
      <c r="J35" s="43">
        <v>6.4000000000000001E-2</v>
      </c>
      <c r="K35" s="45"/>
    </row>
    <row r="36" spans="1:11" ht="32.25" customHeight="1" x14ac:dyDescent="0.25">
      <c r="A36" s="17" t="s">
        <v>508</v>
      </c>
      <c r="B36" s="45" t="s">
        <v>714</v>
      </c>
      <c r="C36" s="216">
        <v>0</v>
      </c>
      <c r="D36" s="156">
        <v>4.2480000000000002</v>
      </c>
      <c r="E36" s="157">
        <v>0.63200000000000001</v>
      </c>
      <c r="F36" s="158">
        <v>6.3E-2</v>
      </c>
      <c r="G36" s="47">
        <v>15992.62</v>
      </c>
      <c r="H36" s="47">
        <v>3.76</v>
      </c>
      <c r="I36" s="217">
        <v>6.53</v>
      </c>
      <c r="J36" s="43">
        <v>6.4000000000000001E-2</v>
      </c>
      <c r="K36" s="45"/>
    </row>
    <row r="37" spans="1:11" ht="32.25" customHeight="1" x14ac:dyDescent="0.25">
      <c r="A37" s="17" t="s">
        <v>158</v>
      </c>
      <c r="B37" s="45">
        <v>342</v>
      </c>
      <c r="C37" s="216" t="s">
        <v>430</v>
      </c>
      <c r="D37" s="159">
        <v>23.216999999999999</v>
      </c>
      <c r="E37" s="160">
        <v>4.9260000000000002</v>
      </c>
      <c r="F37" s="158">
        <v>3.6579999999999999</v>
      </c>
      <c r="G37" s="48"/>
      <c r="H37" s="48"/>
      <c r="I37" s="48"/>
      <c r="J37" s="44"/>
      <c r="K37" s="45"/>
    </row>
    <row r="38" spans="1:11" ht="27.75" customHeight="1" x14ac:dyDescent="0.25">
      <c r="A38" s="17" t="s">
        <v>159</v>
      </c>
      <c r="B38" s="46" t="s">
        <v>720</v>
      </c>
      <c r="C38" s="218">
        <v>0</v>
      </c>
      <c r="D38" s="156">
        <v>-7.4329999999999998</v>
      </c>
      <c r="E38" s="157">
        <v>-1.546</v>
      </c>
      <c r="F38" s="158">
        <v>-0.13800000000000001</v>
      </c>
      <c r="G38" s="47">
        <v>0</v>
      </c>
      <c r="H38" s="48"/>
      <c r="I38" s="48"/>
      <c r="J38" s="44"/>
      <c r="K38" s="45"/>
    </row>
    <row r="39" spans="1:11" ht="27.75" customHeight="1" x14ac:dyDescent="0.25">
      <c r="A39" s="17" t="s">
        <v>160</v>
      </c>
      <c r="B39" s="45" t="s">
        <v>721</v>
      </c>
      <c r="C39" s="216">
        <v>0</v>
      </c>
      <c r="D39" s="156">
        <v>-6.1870000000000003</v>
      </c>
      <c r="E39" s="157">
        <v>-1.2090000000000001</v>
      </c>
      <c r="F39" s="158">
        <v>-0.11</v>
      </c>
      <c r="G39" s="47">
        <v>0</v>
      </c>
      <c r="H39" s="48"/>
      <c r="I39" s="48"/>
      <c r="J39" s="44"/>
      <c r="K39" s="45"/>
    </row>
    <row r="40" spans="1:11" ht="27.75" customHeight="1" x14ac:dyDescent="0.25">
      <c r="A40" s="17" t="s">
        <v>161</v>
      </c>
      <c r="B40" s="45" t="s">
        <v>722</v>
      </c>
      <c r="C40" s="216">
        <v>0</v>
      </c>
      <c r="D40" s="156">
        <v>-7.4329999999999998</v>
      </c>
      <c r="E40" s="157">
        <v>-1.546</v>
      </c>
      <c r="F40" s="158">
        <v>-0.13800000000000001</v>
      </c>
      <c r="G40" s="47">
        <v>0</v>
      </c>
      <c r="H40" s="48"/>
      <c r="I40" s="48"/>
      <c r="J40" s="43">
        <v>0.13700000000000001</v>
      </c>
      <c r="K40" s="45"/>
    </row>
    <row r="41" spans="1:11" ht="27.75" customHeight="1" x14ac:dyDescent="0.25">
      <c r="A41" s="17" t="s">
        <v>162</v>
      </c>
      <c r="B41" s="45"/>
      <c r="C41" s="216">
        <v>0</v>
      </c>
      <c r="D41" s="156">
        <v>-7.4329999999999998</v>
      </c>
      <c r="E41" s="157">
        <v>-1.546</v>
      </c>
      <c r="F41" s="158">
        <v>-0.13800000000000001</v>
      </c>
      <c r="G41" s="47">
        <v>0</v>
      </c>
      <c r="H41" s="48"/>
      <c r="I41" s="48"/>
      <c r="J41" s="44"/>
      <c r="K41" s="45"/>
    </row>
    <row r="42" spans="1:11" ht="27.75" customHeight="1" x14ac:dyDescent="0.25">
      <c r="A42" s="17" t="s">
        <v>163</v>
      </c>
      <c r="B42" s="45" t="s">
        <v>723</v>
      </c>
      <c r="C42" s="216">
        <v>0</v>
      </c>
      <c r="D42" s="156">
        <v>-6.1870000000000003</v>
      </c>
      <c r="E42" s="157">
        <v>-1.2090000000000001</v>
      </c>
      <c r="F42" s="158">
        <v>-0.11</v>
      </c>
      <c r="G42" s="47">
        <v>0</v>
      </c>
      <c r="H42" s="48"/>
      <c r="I42" s="48"/>
      <c r="J42" s="43">
        <v>0.115</v>
      </c>
      <c r="K42" s="45"/>
    </row>
    <row r="43" spans="1:11" ht="27.75" customHeight="1" x14ac:dyDescent="0.25">
      <c r="A43" s="17" t="s">
        <v>164</v>
      </c>
      <c r="B43" s="45"/>
      <c r="C43" s="216">
        <v>0</v>
      </c>
      <c r="D43" s="156">
        <v>-6.1870000000000003</v>
      </c>
      <c r="E43" s="157">
        <v>-1.2090000000000001</v>
      </c>
      <c r="F43" s="158">
        <v>-0.11</v>
      </c>
      <c r="G43" s="47">
        <v>0</v>
      </c>
      <c r="H43" s="48"/>
      <c r="I43" s="48"/>
      <c r="J43" s="44"/>
      <c r="K43" s="45"/>
    </row>
    <row r="44" spans="1:11" ht="27.75" customHeight="1" x14ac:dyDescent="0.25">
      <c r="A44" s="17" t="s">
        <v>165</v>
      </c>
      <c r="B44" s="45" t="s">
        <v>724</v>
      </c>
      <c r="C44" s="216">
        <v>0</v>
      </c>
      <c r="D44" s="156">
        <v>-4.726</v>
      </c>
      <c r="E44" s="157">
        <v>-0.8</v>
      </c>
      <c r="F44" s="158">
        <v>-7.5999999999999998E-2</v>
      </c>
      <c r="G44" s="47">
        <v>10.72</v>
      </c>
      <c r="H44" s="48"/>
      <c r="I44" s="48"/>
      <c r="J44" s="43">
        <v>8.4000000000000005E-2</v>
      </c>
      <c r="K44" s="45"/>
    </row>
    <row r="45" spans="1:11" ht="27.75" customHeight="1" x14ac:dyDescent="0.25">
      <c r="A45" s="17" t="s">
        <v>166</v>
      </c>
      <c r="B45" s="45"/>
      <c r="C45" s="216">
        <v>0</v>
      </c>
      <c r="D45" s="156">
        <v>-4.726</v>
      </c>
      <c r="E45" s="157">
        <v>-0.8</v>
      </c>
      <c r="F45" s="158">
        <v>-7.5999999999999998E-2</v>
      </c>
      <c r="G45" s="47">
        <v>10.72</v>
      </c>
      <c r="H45" s="48"/>
      <c r="I45" s="48"/>
      <c r="J45" s="44"/>
      <c r="K45" s="45"/>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E1:K1"/>
    <mergeCell ref="B1:D1"/>
    <mergeCell ref="G10:H10"/>
    <mergeCell ref="I11:K11"/>
    <mergeCell ref="G11:H11"/>
    <mergeCell ref="A2:K2"/>
    <mergeCell ref="C5:D5"/>
    <mergeCell ref="C6:D6"/>
    <mergeCell ref="G5:H5"/>
    <mergeCell ref="G6:H6"/>
    <mergeCell ref="G4:K4"/>
    <mergeCell ref="A4:E4"/>
    <mergeCell ref="C7:D7"/>
    <mergeCell ref="B8:E8"/>
    <mergeCell ref="G9:H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60"/>
  <sheetViews>
    <sheetView zoomScale="85" zoomScaleNormal="85" zoomScaleSheetLayoutView="100" workbookViewId="0">
      <selection activeCell="A11" sqref="A11:P11"/>
    </sheetView>
  </sheetViews>
  <sheetFormatPr defaultColWidth="9.109375" defaultRowHeight="27.75" customHeight="1" x14ac:dyDescent="0.25"/>
  <cols>
    <col min="1" max="1" width="14.5546875" style="55" customWidth="1"/>
    <col min="2" max="2" width="7.33203125" style="55" customWidth="1"/>
    <col min="3" max="3" width="17.109375" style="55" customWidth="1"/>
    <col min="4" max="4" width="14.6640625" style="63" customWidth="1"/>
    <col min="5" max="5" width="7.109375" style="63" customWidth="1"/>
    <col min="6" max="6" width="17.33203125" style="63" customWidth="1"/>
    <col min="7" max="7" width="50.6640625" style="63" customWidth="1"/>
    <col min="8" max="8" width="14.6640625" style="63" customWidth="1"/>
    <col min="9" max="9" width="14.6640625" style="64" customWidth="1"/>
    <col min="10" max="11" width="14.6640625" style="65" customWidth="1"/>
    <col min="12" max="15" width="14.6640625" style="55" customWidth="1"/>
    <col min="16" max="17" width="15.5546875" style="55" customWidth="1"/>
    <col min="18" max="16384" width="9.109375" style="55"/>
  </cols>
  <sheetData>
    <row r="1" spans="1:16" ht="66.75" customHeight="1" x14ac:dyDescent="0.25">
      <c r="A1" s="53" t="s">
        <v>24</v>
      </c>
      <c r="B1" s="53"/>
      <c r="C1" s="259" t="s">
        <v>132</v>
      </c>
      <c r="D1" s="259"/>
      <c r="E1" s="54"/>
      <c r="F1" s="262" t="s">
        <v>36</v>
      </c>
      <c r="G1" s="262"/>
      <c r="H1" s="262"/>
      <c r="I1" s="262"/>
      <c r="J1" s="262"/>
      <c r="K1" s="262"/>
      <c r="L1" s="262"/>
      <c r="M1" s="262"/>
      <c r="N1" s="262"/>
      <c r="O1" s="262"/>
      <c r="P1" s="262"/>
    </row>
    <row r="2" spans="1:16" s="56" customFormat="1" ht="25.5" customHeight="1" x14ac:dyDescent="0.25">
      <c r="A2" s="260" t="str">
        <f>Overview!B4&amp; " - Effective from "&amp;Overview!D4&amp;" - "&amp;Overview!E4&amp;" EDCM charges"</f>
        <v>ESP Electricity Limited - GSP_G - Effective from 1 April 2023 - Final EDCM charges</v>
      </c>
      <c r="B2" s="261"/>
      <c r="C2" s="261"/>
      <c r="D2" s="261"/>
      <c r="E2" s="261"/>
      <c r="F2" s="261"/>
      <c r="G2" s="261"/>
      <c r="H2" s="261"/>
      <c r="I2" s="261"/>
      <c r="J2" s="261"/>
      <c r="K2" s="261"/>
      <c r="L2" s="261"/>
      <c r="M2" s="261"/>
      <c r="N2" s="261"/>
      <c r="O2" s="261"/>
      <c r="P2" s="261"/>
    </row>
    <row r="3" spans="1:16" s="92" customFormat="1" ht="10.5" customHeight="1" x14ac:dyDescent="0.25">
      <c r="A3" s="89"/>
      <c r="B3" s="89"/>
      <c r="C3" s="89"/>
      <c r="D3" s="89"/>
      <c r="E3" s="89"/>
      <c r="F3" s="89"/>
      <c r="G3" s="89"/>
      <c r="H3" s="89"/>
      <c r="I3" s="89"/>
      <c r="J3" s="89"/>
      <c r="K3" s="89"/>
      <c r="L3" s="89"/>
      <c r="M3" s="89"/>
      <c r="N3" s="89"/>
      <c r="O3" s="89"/>
    </row>
    <row r="4" spans="1:16" s="92" customFormat="1" ht="25.5" customHeight="1" x14ac:dyDescent="0.25">
      <c r="A4" s="238" t="s">
        <v>71</v>
      </c>
      <c r="B4" s="238"/>
      <c r="C4" s="238"/>
      <c r="D4" s="238"/>
      <c r="E4" s="238"/>
      <c r="F4" s="238"/>
      <c r="G4" s="89"/>
      <c r="H4" s="89"/>
      <c r="I4" s="89"/>
      <c r="J4" s="89"/>
      <c r="K4" s="89"/>
      <c r="L4" s="89"/>
      <c r="M4" s="89"/>
      <c r="N4" s="89"/>
      <c r="O4" s="89"/>
    </row>
    <row r="5" spans="1:16" s="92" customFormat="1" ht="25.5" customHeight="1" x14ac:dyDescent="0.25">
      <c r="A5" s="256" t="s">
        <v>17</v>
      </c>
      <c r="B5" s="257"/>
      <c r="C5" s="257"/>
      <c r="D5" s="258" t="s">
        <v>68</v>
      </c>
      <c r="E5" s="258"/>
      <c r="F5" s="258"/>
      <c r="G5" s="89"/>
      <c r="H5" s="89"/>
      <c r="I5" s="89"/>
      <c r="J5" s="89"/>
      <c r="K5" s="89"/>
      <c r="L5" s="89"/>
      <c r="M5" s="89"/>
      <c r="N5" s="89"/>
      <c r="O5" s="89"/>
    </row>
    <row r="6" spans="1:16" s="92" customFormat="1" ht="48" customHeight="1" x14ac:dyDescent="0.25">
      <c r="A6" s="237" t="s">
        <v>67</v>
      </c>
      <c r="B6" s="237"/>
      <c r="C6" s="237"/>
      <c r="D6" s="241" t="s">
        <v>690</v>
      </c>
      <c r="E6" s="241"/>
      <c r="F6" s="241"/>
      <c r="G6" s="89"/>
      <c r="H6" s="89"/>
      <c r="I6" s="89"/>
      <c r="J6" s="89"/>
      <c r="K6" s="89"/>
      <c r="L6" s="89"/>
      <c r="M6" s="89"/>
      <c r="N6" s="89"/>
      <c r="O6" s="89"/>
    </row>
    <row r="7" spans="1:16" s="92" customFormat="1" ht="53.25" hidden="1" customHeight="1" x14ac:dyDescent="0.25">
      <c r="A7" s="237"/>
      <c r="B7" s="237"/>
      <c r="C7" s="237"/>
      <c r="D7" s="241"/>
      <c r="E7" s="241"/>
      <c r="F7" s="241"/>
      <c r="G7" s="89"/>
      <c r="H7" s="89"/>
      <c r="I7" s="89"/>
      <c r="J7" s="89"/>
      <c r="K7" s="89"/>
      <c r="L7" s="89"/>
      <c r="M7" s="89"/>
      <c r="N7" s="89"/>
      <c r="O7" s="89"/>
    </row>
    <row r="8" spans="1:16" s="92" customFormat="1" ht="25.5" customHeight="1" x14ac:dyDescent="0.25">
      <c r="A8" s="237" t="s">
        <v>18</v>
      </c>
      <c r="B8" s="237"/>
      <c r="C8" s="237"/>
      <c r="D8" s="241" t="s">
        <v>19</v>
      </c>
      <c r="E8" s="241"/>
      <c r="F8" s="241"/>
      <c r="G8" s="89"/>
      <c r="H8" s="89"/>
      <c r="I8" s="89"/>
      <c r="J8" s="89"/>
      <c r="K8" s="89"/>
      <c r="L8" s="89"/>
      <c r="M8" s="89"/>
      <c r="N8" s="89"/>
      <c r="O8" s="89"/>
    </row>
    <row r="9" spans="1:16" s="92" customFormat="1" ht="10.5" customHeight="1" x14ac:dyDescent="0.25">
      <c r="A9" s="89"/>
      <c r="B9" s="89"/>
      <c r="C9" s="89"/>
      <c r="D9" s="89"/>
      <c r="E9" s="89"/>
      <c r="F9" s="89"/>
      <c r="G9" s="89"/>
      <c r="H9" s="89"/>
      <c r="I9" s="89"/>
      <c r="J9" s="89"/>
      <c r="K9" s="89"/>
      <c r="L9" s="89"/>
      <c r="M9" s="89"/>
      <c r="N9" s="89"/>
      <c r="O9" s="89"/>
    </row>
    <row r="10" spans="1:16" ht="63.75" customHeight="1" x14ac:dyDescent="0.25">
      <c r="A10" s="57" t="s">
        <v>58</v>
      </c>
      <c r="B10" s="58" t="s">
        <v>41</v>
      </c>
      <c r="C10" s="57" t="s">
        <v>42</v>
      </c>
      <c r="D10" s="57" t="s">
        <v>60</v>
      </c>
      <c r="E10" s="58" t="s">
        <v>41</v>
      </c>
      <c r="F10" s="57" t="s">
        <v>43</v>
      </c>
      <c r="G10" s="59" t="s">
        <v>35</v>
      </c>
      <c r="H10" s="59" t="s">
        <v>680</v>
      </c>
      <c r="I10" s="60" t="s">
        <v>126</v>
      </c>
      <c r="J10" s="59" t="s">
        <v>61</v>
      </c>
      <c r="K10" s="59" t="s">
        <v>124</v>
      </c>
      <c r="L10" s="150" t="s">
        <v>138</v>
      </c>
      <c r="M10" s="60" t="s">
        <v>127</v>
      </c>
      <c r="N10" s="59" t="s">
        <v>62</v>
      </c>
      <c r="O10" s="59" t="s">
        <v>125</v>
      </c>
      <c r="P10" s="150" t="s">
        <v>139</v>
      </c>
    </row>
    <row r="11" spans="1:16" ht="12.75" customHeight="1" x14ac:dyDescent="0.25">
      <c r="A11" s="253" t="s">
        <v>696</v>
      </c>
      <c r="B11" s="254"/>
      <c r="C11" s="254"/>
      <c r="D11" s="254"/>
      <c r="E11" s="254"/>
      <c r="F11" s="254"/>
      <c r="G11" s="254"/>
      <c r="H11" s="254"/>
      <c r="I11" s="254"/>
      <c r="J11" s="254"/>
      <c r="K11" s="254"/>
      <c r="L11" s="254"/>
      <c r="M11" s="254"/>
      <c r="N11" s="254"/>
      <c r="O11" s="254"/>
      <c r="P11" s="255"/>
    </row>
    <row r="12" spans="1:16" ht="13.2" x14ac:dyDescent="0.25">
      <c r="A12" s="49"/>
      <c r="B12" s="210"/>
      <c r="C12" s="210"/>
      <c r="D12" s="49"/>
      <c r="E12" s="104"/>
      <c r="F12" s="212"/>
      <c r="G12" s="104"/>
      <c r="H12" s="62"/>
      <c r="I12" s="66"/>
      <c r="J12" s="67"/>
      <c r="K12" s="67"/>
      <c r="L12" s="67"/>
      <c r="M12" s="68"/>
      <c r="N12" s="69"/>
      <c r="O12" s="69"/>
      <c r="P12" s="69"/>
    </row>
    <row r="13" spans="1:16" ht="13.2" x14ac:dyDescent="0.25">
      <c r="A13" s="49"/>
      <c r="B13" s="210"/>
      <c r="C13" s="210"/>
      <c r="D13" s="49"/>
      <c r="E13" s="104"/>
      <c r="F13" s="61"/>
      <c r="G13" s="104"/>
      <c r="H13" s="62"/>
      <c r="I13" s="66"/>
      <c r="J13" s="67"/>
      <c r="K13" s="67"/>
      <c r="L13" s="67"/>
      <c r="M13" s="68"/>
      <c r="N13" s="69"/>
      <c r="O13" s="69"/>
      <c r="P13" s="69"/>
    </row>
    <row r="14" spans="1:16" ht="13.2" x14ac:dyDescent="0.25">
      <c r="A14" s="49"/>
      <c r="B14" s="210"/>
      <c r="C14" s="210"/>
      <c r="D14" s="49"/>
      <c r="E14" s="104"/>
      <c r="F14" s="61"/>
      <c r="G14" s="104"/>
      <c r="H14" s="62"/>
      <c r="I14" s="66"/>
      <c r="J14" s="67"/>
      <c r="K14" s="67"/>
      <c r="L14" s="67"/>
      <c r="M14" s="68"/>
      <c r="N14" s="69"/>
      <c r="O14" s="69"/>
      <c r="P14" s="69"/>
    </row>
    <row r="15" spans="1:16" ht="13.2" x14ac:dyDescent="0.25">
      <c r="A15" s="49"/>
      <c r="B15" s="210"/>
      <c r="C15" s="210"/>
      <c r="D15" s="49"/>
      <c r="E15" s="104"/>
      <c r="F15" s="61"/>
      <c r="G15" s="104"/>
      <c r="H15" s="62"/>
      <c r="I15" s="66"/>
      <c r="J15" s="67"/>
      <c r="K15" s="67"/>
      <c r="L15" s="67"/>
      <c r="M15" s="68"/>
      <c r="N15" s="69"/>
      <c r="O15" s="69"/>
      <c r="P15" s="69"/>
    </row>
    <row r="16" spans="1:16" ht="13.2" x14ac:dyDescent="0.25">
      <c r="A16" s="49"/>
      <c r="B16" s="210"/>
      <c r="C16" s="210"/>
      <c r="D16" s="49"/>
      <c r="E16" s="104"/>
      <c r="F16" s="61"/>
      <c r="G16" s="104"/>
      <c r="H16" s="62"/>
      <c r="I16" s="66"/>
      <c r="J16" s="67"/>
      <c r="K16" s="67"/>
      <c r="L16" s="67"/>
      <c r="M16" s="68"/>
      <c r="N16" s="69"/>
      <c r="O16" s="69"/>
      <c r="P16" s="69"/>
    </row>
    <row r="17" spans="1:16" ht="13.2" x14ac:dyDescent="0.25">
      <c r="A17" s="49"/>
      <c r="B17" s="210"/>
      <c r="C17" s="210"/>
      <c r="D17" s="49"/>
      <c r="E17" s="104"/>
      <c r="F17" s="61"/>
      <c r="G17" s="104"/>
      <c r="H17" s="62"/>
      <c r="I17" s="66"/>
      <c r="J17" s="67"/>
      <c r="K17" s="67"/>
      <c r="L17" s="67"/>
      <c r="M17" s="68"/>
      <c r="N17" s="69"/>
      <c r="O17" s="69"/>
      <c r="P17" s="69"/>
    </row>
    <row r="18" spans="1:16" ht="13.2" x14ac:dyDescent="0.25">
      <c r="A18" s="49"/>
      <c r="B18" s="210"/>
      <c r="C18" s="210"/>
      <c r="D18" s="49"/>
      <c r="E18" s="104"/>
      <c r="F18" s="212"/>
      <c r="G18" s="104"/>
      <c r="H18" s="62"/>
      <c r="I18" s="66"/>
      <c r="J18" s="67"/>
      <c r="K18" s="67"/>
      <c r="L18" s="67"/>
      <c r="M18" s="68"/>
      <c r="N18" s="69"/>
      <c r="O18" s="69"/>
      <c r="P18" s="69"/>
    </row>
    <row r="19" spans="1:16" ht="13.2" x14ac:dyDescent="0.25">
      <c r="A19" s="49"/>
      <c r="B19" s="210"/>
      <c r="C19" s="210"/>
      <c r="D19" s="49"/>
      <c r="E19" s="104"/>
      <c r="F19" s="61"/>
      <c r="G19" s="104"/>
      <c r="H19" s="62"/>
      <c r="I19" s="66"/>
      <c r="J19" s="67"/>
      <c r="K19" s="67"/>
      <c r="L19" s="67"/>
      <c r="M19" s="68"/>
      <c r="N19" s="69"/>
      <c r="O19" s="69"/>
      <c r="P19" s="69"/>
    </row>
    <row r="20" spans="1:16" ht="13.2" x14ac:dyDescent="0.25">
      <c r="A20" s="49"/>
      <c r="B20" s="210"/>
      <c r="C20" s="210"/>
      <c r="D20" s="49"/>
      <c r="E20" s="104"/>
      <c r="F20" s="61"/>
      <c r="G20" s="104"/>
      <c r="H20" s="62"/>
      <c r="I20" s="66"/>
      <c r="J20" s="67"/>
      <c r="K20" s="67"/>
      <c r="L20" s="67"/>
      <c r="M20" s="68"/>
      <c r="N20" s="69"/>
      <c r="O20" s="69"/>
      <c r="P20" s="69"/>
    </row>
    <row r="21" spans="1:16" ht="13.2" x14ac:dyDescent="0.25">
      <c r="A21" s="49"/>
      <c r="B21" s="210"/>
      <c r="C21" s="210"/>
      <c r="D21" s="49"/>
      <c r="E21" s="104"/>
      <c r="F21" s="61"/>
      <c r="G21" s="104"/>
      <c r="H21" s="62"/>
      <c r="I21" s="66"/>
      <c r="J21" s="67"/>
      <c r="K21" s="67"/>
      <c r="L21" s="67"/>
      <c r="M21" s="68"/>
      <c r="N21" s="69"/>
      <c r="O21" s="69"/>
      <c r="P21" s="69"/>
    </row>
    <row r="22" spans="1:16" ht="13.2" x14ac:dyDescent="0.25">
      <c r="A22" s="49"/>
      <c r="B22" s="210"/>
      <c r="C22" s="210"/>
      <c r="D22" s="49"/>
      <c r="E22" s="104"/>
      <c r="F22" s="210"/>
      <c r="G22" s="104"/>
      <c r="H22" s="62"/>
      <c r="I22" s="66"/>
      <c r="J22" s="67"/>
      <c r="K22" s="67"/>
      <c r="L22" s="67"/>
      <c r="M22" s="68"/>
      <c r="N22" s="69"/>
      <c r="O22" s="69"/>
      <c r="P22" s="69"/>
    </row>
    <row r="23" spans="1:16" ht="13.2" x14ac:dyDescent="0.25">
      <c r="A23" s="49"/>
      <c r="B23" s="210"/>
      <c r="C23" s="210"/>
      <c r="D23" s="49"/>
      <c r="E23" s="104"/>
      <c r="F23" s="210"/>
      <c r="G23" s="104"/>
      <c r="H23" s="62"/>
      <c r="I23" s="66"/>
      <c r="J23" s="67"/>
      <c r="K23" s="67"/>
      <c r="L23" s="67"/>
      <c r="M23" s="68"/>
      <c r="N23" s="69"/>
      <c r="O23" s="69"/>
      <c r="P23" s="69"/>
    </row>
    <row r="24" spans="1:16" ht="13.2" x14ac:dyDescent="0.25">
      <c r="A24" s="49"/>
      <c r="B24" s="210"/>
      <c r="C24" s="210"/>
      <c r="D24" s="49"/>
      <c r="E24" s="104"/>
      <c r="F24" s="210"/>
      <c r="G24" s="104"/>
      <c r="H24" s="62"/>
      <c r="I24" s="66"/>
      <c r="J24" s="67"/>
      <c r="K24" s="67"/>
      <c r="L24" s="67"/>
      <c r="M24" s="68"/>
      <c r="N24" s="69"/>
      <c r="O24" s="69"/>
      <c r="P24" s="69"/>
    </row>
    <row r="25" spans="1:16" ht="13.2" x14ac:dyDescent="0.25">
      <c r="A25" s="49"/>
      <c r="B25" s="210"/>
      <c r="C25" s="210"/>
      <c r="D25" s="49"/>
      <c r="E25" s="104"/>
      <c r="F25" s="210"/>
      <c r="G25" s="104"/>
      <c r="H25" s="62"/>
      <c r="I25" s="66"/>
      <c r="J25" s="67"/>
      <c r="K25" s="67"/>
      <c r="L25" s="67"/>
      <c r="M25" s="68"/>
      <c r="N25" s="69"/>
      <c r="O25" s="69"/>
      <c r="P25" s="69"/>
    </row>
    <row r="26" spans="1:16" ht="13.2" x14ac:dyDescent="0.25">
      <c r="A26" s="49"/>
      <c r="B26" s="210"/>
      <c r="C26" s="210"/>
      <c r="D26" s="49"/>
      <c r="E26" s="104"/>
      <c r="F26" s="210"/>
      <c r="G26" s="104"/>
      <c r="H26" s="62"/>
      <c r="I26" s="66"/>
      <c r="J26" s="67"/>
      <c r="K26" s="67"/>
      <c r="L26" s="67"/>
      <c r="M26" s="68"/>
      <c r="N26" s="69"/>
      <c r="O26" s="69"/>
      <c r="P26" s="69"/>
    </row>
    <row r="27" spans="1:16" ht="13.2" x14ac:dyDescent="0.25">
      <c r="A27" s="49"/>
      <c r="B27" s="210"/>
      <c r="C27" s="210"/>
      <c r="D27" s="49"/>
      <c r="E27" s="104"/>
      <c r="F27" s="210"/>
      <c r="G27" s="104"/>
      <c r="H27" s="62"/>
      <c r="I27" s="66"/>
      <c r="J27" s="67"/>
      <c r="K27" s="67"/>
      <c r="L27" s="67"/>
      <c r="M27" s="68"/>
      <c r="N27" s="69"/>
      <c r="O27" s="69"/>
      <c r="P27" s="69"/>
    </row>
    <row r="28" spans="1:16" ht="13.2" x14ac:dyDescent="0.25">
      <c r="A28" s="49"/>
      <c r="B28" s="210"/>
      <c r="C28" s="210"/>
      <c r="D28" s="49"/>
      <c r="E28" s="104"/>
      <c r="F28" s="210"/>
      <c r="G28" s="104"/>
      <c r="H28" s="62"/>
      <c r="I28" s="66"/>
      <c r="J28" s="67"/>
      <c r="K28" s="67"/>
      <c r="L28" s="67"/>
      <c r="M28" s="68"/>
      <c r="N28" s="69"/>
      <c r="O28" s="69"/>
      <c r="P28" s="69"/>
    </row>
    <row r="29" spans="1:16" ht="13.2" x14ac:dyDescent="0.25">
      <c r="A29" s="49"/>
      <c r="B29" s="210"/>
      <c r="C29" s="210"/>
      <c r="D29" s="49"/>
      <c r="E29" s="104"/>
      <c r="F29" s="210"/>
      <c r="G29" s="104"/>
      <c r="H29" s="62"/>
      <c r="I29" s="66"/>
      <c r="J29" s="67"/>
      <c r="K29" s="67"/>
      <c r="L29" s="67"/>
      <c r="M29" s="68"/>
      <c r="N29" s="69"/>
      <c r="O29" s="69"/>
      <c r="P29" s="69"/>
    </row>
    <row r="30" spans="1:16" ht="13.2" x14ac:dyDescent="0.25">
      <c r="A30" s="49"/>
      <c r="B30" s="210"/>
      <c r="C30" s="210"/>
      <c r="D30" s="49"/>
      <c r="E30" s="104"/>
      <c r="F30" s="210"/>
      <c r="G30" s="104"/>
      <c r="H30" s="62"/>
      <c r="I30" s="66"/>
      <c r="J30" s="67"/>
      <c r="K30" s="67"/>
      <c r="L30" s="67"/>
      <c r="M30" s="68"/>
      <c r="N30" s="69"/>
      <c r="O30" s="69"/>
      <c r="P30" s="69"/>
    </row>
    <row r="31" spans="1:16" ht="13.2" x14ac:dyDescent="0.25">
      <c r="A31" s="49"/>
      <c r="B31" s="210"/>
      <c r="C31" s="210"/>
      <c r="D31" s="49"/>
      <c r="E31" s="104"/>
      <c r="F31" s="210"/>
      <c r="G31" s="104"/>
      <c r="H31" s="62"/>
      <c r="I31" s="66"/>
      <c r="J31" s="67"/>
      <c r="K31" s="67"/>
      <c r="L31" s="67"/>
      <c r="M31" s="68"/>
      <c r="N31" s="69"/>
      <c r="O31" s="69"/>
      <c r="P31" s="69"/>
    </row>
    <row r="32" spans="1:16" ht="13.2" x14ac:dyDescent="0.25">
      <c r="A32" s="49"/>
      <c r="B32" s="210"/>
      <c r="C32" s="210"/>
      <c r="D32" s="49"/>
      <c r="E32" s="104"/>
      <c r="F32" s="210"/>
      <c r="G32" s="104"/>
      <c r="H32" s="62"/>
      <c r="I32" s="66"/>
      <c r="J32" s="67"/>
      <c r="K32" s="67"/>
      <c r="L32" s="67"/>
      <c r="M32" s="68"/>
      <c r="N32" s="69"/>
      <c r="O32" s="69"/>
      <c r="P32" s="69"/>
    </row>
    <row r="33" spans="1:16" ht="13.2" x14ac:dyDescent="0.25">
      <c r="A33" s="49"/>
      <c r="B33" s="210"/>
      <c r="C33" s="210"/>
      <c r="D33" s="49"/>
      <c r="E33" s="104"/>
      <c r="F33" s="210"/>
      <c r="G33" s="104"/>
      <c r="H33" s="62"/>
      <c r="I33" s="66"/>
      <c r="J33" s="67"/>
      <c r="K33" s="67"/>
      <c r="L33" s="67"/>
      <c r="M33" s="68"/>
      <c r="N33" s="69"/>
      <c r="O33" s="69"/>
      <c r="P33" s="69"/>
    </row>
    <row r="34" spans="1:16" ht="13.2" x14ac:dyDescent="0.25">
      <c r="A34" s="49"/>
      <c r="B34" s="210"/>
      <c r="C34" s="210"/>
      <c r="D34" s="49"/>
      <c r="E34" s="104"/>
      <c r="F34" s="210"/>
      <c r="G34" s="104"/>
      <c r="H34" s="62"/>
      <c r="I34" s="66"/>
      <c r="J34" s="67"/>
      <c r="K34" s="67"/>
      <c r="L34" s="67"/>
      <c r="M34" s="68"/>
      <c r="N34" s="69"/>
      <c r="O34" s="69"/>
      <c r="P34" s="69"/>
    </row>
    <row r="35" spans="1:16" ht="13.2" x14ac:dyDescent="0.25">
      <c r="A35" s="49"/>
      <c r="B35" s="210"/>
      <c r="C35" s="210"/>
      <c r="D35" s="49"/>
      <c r="E35" s="104"/>
      <c r="F35" s="210"/>
      <c r="G35" s="104"/>
      <c r="H35" s="62"/>
      <c r="I35" s="66"/>
      <c r="J35" s="67"/>
      <c r="K35" s="67"/>
      <c r="L35" s="67"/>
      <c r="M35" s="68"/>
      <c r="N35" s="69"/>
      <c r="O35" s="69"/>
      <c r="P35" s="69"/>
    </row>
    <row r="36" spans="1:16" ht="13.2" x14ac:dyDescent="0.25">
      <c r="A36" s="49"/>
      <c r="B36" s="210"/>
      <c r="C36" s="210"/>
      <c r="D36" s="49"/>
      <c r="E36" s="104"/>
      <c r="F36" s="210"/>
      <c r="G36" s="104"/>
      <c r="H36" s="62"/>
      <c r="I36" s="66"/>
      <c r="J36" s="67"/>
      <c r="K36" s="67"/>
      <c r="L36" s="67"/>
      <c r="M36" s="68"/>
      <c r="N36" s="69"/>
      <c r="O36" s="69"/>
      <c r="P36" s="69"/>
    </row>
    <row r="37" spans="1:16" ht="13.2" x14ac:dyDescent="0.25">
      <c r="A37" s="49"/>
      <c r="B37" s="210"/>
      <c r="C37" s="210"/>
      <c r="D37" s="49"/>
      <c r="E37" s="104"/>
      <c r="F37" s="210"/>
      <c r="G37" s="104"/>
      <c r="H37" s="62"/>
      <c r="I37" s="66"/>
      <c r="J37" s="67"/>
      <c r="K37" s="67"/>
      <c r="L37" s="67"/>
      <c r="M37" s="68"/>
      <c r="N37" s="69"/>
      <c r="O37" s="69"/>
      <c r="P37" s="69"/>
    </row>
    <row r="38" spans="1:16" ht="13.2" x14ac:dyDescent="0.25">
      <c r="A38" s="49"/>
      <c r="B38" s="210"/>
      <c r="C38" s="210"/>
      <c r="D38" s="49"/>
      <c r="E38" s="104"/>
      <c r="F38" s="210"/>
      <c r="G38" s="104"/>
      <c r="H38" s="62"/>
      <c r="I38" s="66"/>
      <c r="J38" s="67"/>
      <c r="K38" s="67"/>
      <c r="L38" s="67"/>
      <c r="M38" s="68"/>
      <c r="N38" s="69"/>
      <c r="O38" s="69"/>
      <c r="P38" s="69"/>
    </row>
    <row r="39" spans="1:16" ht="13.2" x14ac:dyDescent="0.25">
      <c r="A39" s="49"/>
      <c r="B39" s="210"/>
      <c r="C39" s="210"/>
      <c r="D39" s="49"/>
      <c r="E39" s="104"/>
      <c r="F39" s="210"/>
      <c r="G39" s="104"/>
      <c r="H39" s="62"/>
      <c r="I39" s="66"/>
      <c r="J39" s="67"/>
      <c r="K39" s="67"/>
      <c r="L39" s="67"/>
      <c r="M39" s="68"/>
      <c r="N39" s="69"/>
      <c r="O39" s="69"/>
      <c r="P39" s="69"/>
    </row>
    <row r="40" spans="1:16" ht="13.2" x14ac:dyDescent="0.25">
      <c r="A40" s="49"/>
      <c r="B40" s="210"/>
      <c r="C40" s="210"/>
      <c r="D40" s="49"/>
      <c r="E40" s="104"/>
      <c r="F40" s="210"/>
      <c r="G40" s="104"/>
      <c r="H40" s="62"/>
      <c r="I40" s="66"/>
      <c r="J40" s="67"/>
      <c r="K40" s="67"/>
      <c r="L40" s="67"/>
      <c r="M40" s="68"/>
      <c r="N40" s="69"/>
      <c r="O40" s="69"/>
      <c r="P40" s="69"/>
    </row>
    <row r="41" spans="1:16" ht="13.2" x14ac:dyDescent="0.25">
      <c r="A41" s="49"/>
      <c r="B41" s="210"/>
      <c r="C41" s="210"/>
      <c r="D41" s="49"/>
      <c r="E41" s="104"/>
      <c r="F41" s="210"/>
      <c r="G41" s="104"/>
      <c r="H41" s="62"/>
      <c r="I41" s="66"/>
      <c r="J41" s="67"/>
      <c r="K41" s="67"/>
      <c r="L41" s="67"/>
      <c r="M41" s="68"/>
      <c r="N41" s="69"/>
      <c r="O41" s="69"/>
      <c r="P41" s="69"/>
    </row>
    <row r="42" spans="1:16" ht="13.2" x14ac:dyDescent="0.25">
      <c r="A42" s="49"/>
      <c r="B42" s="210"/>
      <c r="C42" s="210"/>
      <c r="D42" s="49"/>
      <c r="E42" s="104"/>
      <c r="F42" s="210"/>
      <c r="G42" s="104"/>
      <c r="H42" s="62"/>
      <c r="I42" s="66"/>
      <c r="J42" s="67"/>
      <c r="K42" s="67"/>
      <c r="L42" s="67"/>
      <c r="M42" s="68"/>
      <c r="N42" s="69"/>
      <c r="O42" s="69"/>
      <c r="P42" s="69"/>
    </row>
    <row r="43" spans="1:16" ht="13.2" x14ac:dyDescent="0.25">
      <c r="A43" s="49"/>
      <c r="B43" s="210"/>
      <c r="C43" s="210"/>
      <c r="D43" s="49"/>
      <c r="E43" s="104"/>
      <c r="F43" s="210"/>
      <c r="G43" s="104"/>
      <c r="H43" s="62"/>
      <c r="I43" s="66"/>
      <c r="J43" s="67"/>
      <c r="K43" s="67"/>
      <c r="L43" s="67"/>
      <c r="M43" s="68"/>
      <c r="N43" s="69"/>
      <c r="O43" s="69"/>
      <c r="P43" s="69"/>
    </row>
    <row r="44" spans="1:16" ht="13.2" x14ac:dyDescent="0.25">
      <c r="A44" s="49"/>
      <c r="B44" s="210"/>
      <c r="C44" s="210"/>
      <c r="D44" s="49"/>
      <c r="E44" s="104"/>
      <c r="F44" s="61"/>
      <c r="G44" s="104"/>
      <c r="H44" s="62"/>
      <c r="I44" s="66"/>
      <c r="J44" s="67"/>
      <c r="K44" s="67"/>
      <c r="L44" s="67"/>
      <c r="M44" s="68"/>
      <c r="N44" s="69"/>
      <c r="O44" s="69"/>
      <c r="P44" s="69"/>
    </row>
    <row r="45" spans="1:16" ht="13.2" x14ac:dyDescent="0.25">
      <c r="A45" s="49"/>
      <c r="B45" s="210"/>
      <c r="C45" s="210"/>
      <c r="D45" s="49"/>
      <c r="E45" s="104"/>
      <c r="F45" s="61"/>
      <c r="G45" s="104"/>
      <c r="H45" s="62"/>
      <c r="I45" s="66"/>
      <c r="J45" s="67"/>
      <c r="K45" s="67"/>
      <c r="L45" s="67"/>
      <c r="M45" s="68"/>
      <c r="N45" s="69"/>
      <c r="O45" s="69"/>
      <c r="P45" s="69"/>
    </row>
    <row r="46" spans="1:16" ht="13.2" x14ac:dyDescent="0.25">
      <c r="A46" s="49"/>
      <c r="B46" s="210"/>
      <c r="C46" s="210"/>
      <c r="D46" s="49"/>
      <c r="E46" s="104"/>
      <c r="F46" s="61"/>
      <c r="G46" s="104"/>
      <c r="H46" s="62"/>
      <c r="I46" s="66"/>
      <c r="J46" s="67"/>
      <c r="K46" s="67"/>
      <c r="L46" s="67"/>
      <c r="M46" s="68"/>
      <c r="N46" s="69"/>
      <c r="O46" s="69"/>
      <c r="P46" s="69"/>
    </row>
    <row r="47" spans="1:16" ht="13.2" x14ac:dyDescent="0.25">
      <c r="A47" s="49"/>
      <c r="B47" s="210"/>
      <c r="C47" s="210"/>
      <c r="D47" s="49"/>
      <c r="E47" s="104"/>
      <c r="F47" s="61"/>
      <c r="G47" s="104"/>
      <c r="H47" s="62"/>
      <c r="I47" s="66"/>
      <c r="J47" s="67"/>
      <c r="K47" s="67"/>
      <c r="L47" s="67"/>
      <c r="M47" s="68"/>
      <c r="N47" s="69"/>
      <c r="O47" s="69"/>
      <c r="P47" s="69"/>
    </row>
    <row r="48" spans="1:16" ht="13.2" x14ac:dyDescent="0.25">
      <c r="A48" s="49"/>
      <c r="B48" s="210"/>
      <c r="C48" s="210"/>
      <c r="D48" s="49"/>
      <c r="E48" s="104"/>
      <c r="F48" s="61"/>
      <c r="G48" s="104"/>
      <c r="H48" s="62"/>
      <c r="I48" s="66"/>
      <c r="J48" s="67"/>
      <c r="K48" s="67"/>
      <c r="L48" s="67"/>
      <c r="M48" s="68"/>
      <c r="N48" s="69"/>
      <c r="O48" s="69"/>
      <c r="P48" s="69"/>
    </row>
    <row r="49" spans="1:16" ht="13.2" x14ac:dyDescent="0.25">
      <c r="A49" s="49"/>
      <c r="B49" s="210"/>
      <c r="C49" s="210"/>
      <c r="D49" s="49"/>
      <c r="E49" s="104"/>
      <c r="F49" s="61"/>
      <c r="G49" s="104"/>
      <c r="H49" s="62"/>
      <c r="I49" s="66"/>
      <c r="J49" s="67"/>
      <c r="K49" s="67"/>
      <c r="L49" s="67"/>
      <c r="M49" s="68"/>
      <c r="N49" s="69"/>
      <c r="O49" s="69"/>
      <c r="P49" s="69"/>
    </row>
    <row r="50" spans="1:16" ht="13.2" x14ac:dyDescent="0.25">
      <c r="A50" s="49"/>
      <c r="B50" s="210"/>
      <c r="C50" s="210"/>
      <c r="D50" s="49"/>
      <c r="E50" s="104"/>
      <c r="F50" s="61"/>
      <c r="G50" s="104"/>
      <c r="H50" s="62"/>
      <c r="I50" s="66"/>
      <c r="J50" s="67"/>
      <c r="K50" s="67"/>
      <c r="L50" s="67"/>
      <c r="M50" s="68"/>
      <c r="N50" s="69"/>
      <c r="O50" s="69"/>
      <c r="P50" s="69"/>
    </row>
    <row r="51" spans="1:16" ht="13.2" x14ac:dyDescent="0.25">
      <c r="A51" s="49"/>
      <c r="B51" s="210"/>
      <c r="C51" s="210"/>
      <c r="D51" s="49"/>
      <c r="E51" s="104"/>
      <c r="F51" s="61"/>
      <c r="G51" s="104"/>
      <c r="H51" s="62"/>
      <c r="I51" s="66"/>
      <c r="J51" s="67"/>
      <c r="K51" s="67"/>
      <c r="L51" s="67"/>
      <c r="M51" s="68"/>
      <c r="N51" s="69"/>
      <c r="O51" s="69"/>
      <c r="P51" s="69"/>
    </row>
    <row r="52" spans="1:16" ht="13.2" x14ac:dyDescent="0.25">
      <c r="A52" s="49"/>
      <c r="B52" s="210"/>
      <c r="C52" s="210"/>
      <c r="D52" s="49"/>
      <c r="E52" s="104"/>
      <c r="F52" s="61"/>
      <c r="G52" s="104"/>
      <c r="H52" s="62"/>
      <c r="I52" s="66"/>
      <c r="J52" s="67"/>
      <c r="K52" s="67"/>
      <c r="L52" s="67"/>
      <c r="M52" s="68"/>
      <c r="N52" s="69"/>
      <c r="O52" s="69"/>
      <c r="P52" s="69"/>
    </row>
    <row r="53" spans="1:16" ht="13.2" x14ac:dyDescent="0.25">
      <c r="A53" s="49"/>
      <c r="B53" s="210"/>
      <c r="C53" s="210"/>
      <c r="D53" s="49"/>
      <c r="E53" s="104"/>
      <c r="F53" s="61"/>
      <c r="G53" s="104"/>
      <c r="H53" s="62"/>
      <c r="I53" s="66"/>
      <c r="J53" s="67"/>
      <c r="K53" s="67"/>
      <c r="L53" s="67"/>
      <c r="M53" s="68"/>
      <c r="N53" s="69"/>
      <c r="O53" s="69"/>
      <c r="P53" s="69"/>
    </row>
    <row r="54" spans="1:16" ht="13.2" x14ac:dyDescent="0.25">
      <c r="A54" s="49"/>
      <c r="B54" s="210"/>
      <c r="C54" s="210"/>
      <c r="D54" s="49"/>
      <c r="E54" s="104"/>
      <c r="F54" s="61"/>
      <c r="G54" s="104"/>
      <c r="H54" s="62"/>
      <c r="I54" s="66"/>
      <c r="J54" s="67"/>
      <c r="K54" s="67"/>
      <c r="L54" s="67"/>
      <c r="M54" s="68"/>
      <c r="N54" s="69"/>
      <c r="O54" s="69"/>
      <c r="P54" s="69"/>
    </row>
    <row r="55" spans="1:16" ht="13.2" x14ac:dyDescent="0.25">
      <c r="A55" s="49"/>
      <c r="B55" s="210"/>
      <c r="C55" s="210"/>
      <c r="D55" s="49"/>
      <c r="E55" s="104"/>
      <c r="F55" s="61"/>
      <c r="G55" s="104"/>
      <c r="H55" s="62"/>
      <c r="I55" s="66"/>
      <c r="J55" s="67"/>
      <c r="K55" s="67"/>
      <c r="L55" s="67"/>
      <c r="M55" s="68"/>
      <c r="N55" s="69"/>
      <c r="O55" s="69"/>
      <c r="P55" s="69"/>
    </row>
    <row r="56" spans="1:16" ht="13.2" x14ac:dyDescent="0.25">
      <c r="A56" s="49"/>
      <c r="B56" s="210"/>
      <c r="C56" s="210"/>
      <c r="D56" s="49"/>
      <c r="E56" s="104"/>
      <c r="F56" s="61"/>
      <c r="G56" s="104"/>
      <c r="H56" s="62"/>
      <c r="I56" s="66"/>
      <c r="J56" s="67"/>
      <c r="K56" s="67"/>
      <c r="L56" s="67"/>
      <c r="M56" s="68"/>
      <c r="N56" s="69"/>
      <c r="O56" s="69"/>
      <c r="P56" s="69"/>
    </row>
    <row r="57" spans="1:16" ht="13.2" x14ac:dyDescent="0.25">
      <c r="A57" s="49"/>
      <c r="B57" s="210"/>
      <c r="C57" s="210"/>
      <c r="D57" s="49"/>
      <c r="E57" s="104"/>
      <c r="F57" s="61"/>
      <c r="G57" s="104"/>
      <c r="H57" s="62"/>
      <c r="I57" s="66"/>
      <c r="J57" s="67"/>
      <c r="K57" s="67"/>
      <c r="L57" s="67"/>
      <c r="M57" s="68"/>
      <c r="N57" s="69"/>
      <c r="O57" s="69"/>
      <c r="P57" s="69"/>
    </row>
    <row r="58" spans="1:16" ht="13.2" x14ac:dyDescent="0.25">
      <c r="A58" s="49"/>
      <c r="B58" s="210"/>
      <c r="C58" s="210"/>
      <c r="D58" s="49"/>
      <c r="E58" s="104"/>
      <c r="F58" s="61"/>
      <c r="G58" s="104"/>
      <c r="H58" s="62"/>
      <c r="I58" s="66"/>
      <c r="J58" s="67"/>
      <c r="K58" s="67"/>
      <c r="L58" s="67"/>
      <c r="M58" s="68"/>
      <c r="N58" s="69"/>
      <c r="O58" s="69"/>
      <c r="P58" s="69"/>
    </row>
    <row r="59" spans="1:16" ht="13.2" x14ac:dyDescent="0.25">
      <c r="A59" s="49"/>
      <c r="B59" s="210"/>
      <c r="C59" s="210"/>
      <c r="D59" s="49"/>
      <c r="E59" s="104"/>
      <c r="F59" s="61"/>
      <c r="G59" s="104"/>
      <c r="H59" s="62"/>
      <c r="I59" s="66"/>
      <c r="J59" s="67"/>
      <c r="K59" s="67"/>
      <c r="L59" s="67"/>
      <c r="M59" s="68"/>
      <c r="N59" s="69"/>
      <c r="O59" s="69"/>
      <c r="P59" s="69"/>
    </row>
    <row r="60" spans="1:16" ht="13.2" x14ac:dyDescent="0.25">
      <c r="A60" s="49"/>
      <c r="B60" s="210"/>
      <c r="C60" s="210"/>
      <c r="D60" s="49"/>
      <c r="E60" s="104"/>
      <c r="F60" s="61"/>
      <c r="G60" s="104"/>
      <c r="H60" s="62"/>
      <c r="I60" s="66"/>
      <c r="J60" s="67"/>
      <c r="K60" s="67"/>
      <c r="L60" s="67"/>
      <c r="M60" s="68"/>
      <c r="N60" s="69"/>
      <c r="O60" s="69"/>
      <c r="P60" s="69"/>
    </row>
    <row r="61" spans="1:16" ht="13.2" x14ac:dyDescent="0.25">
      <c r="A61" s="49"/>
      <c r="B61" s="210"/>
      <c r="C61" s="210"/>
      <c r="D61" s="49"/>
      <c r="E61" s="104"/>
      <c r="F61" s="61"/>
      <c r="G61" s="104"/>
      <c r="H61" s="62"/>
      <c r="I61" s="66"/>
      <c r="J61" s="67"/>
      <c r="K61" s="67"/>
      <c r="L61" s="67"/>
      <c r="M61" s="68"/>
      <c r="N61" s="69"/>
      <c r="O61" s="69"/>
      <c r="P61" s="69"/>
    </row>
    <row r="62" spans="1:16" ht="13.2" x14ac:dyDescent="0.25">
      <c r="A62" s="49"/>
      <c r="B62" s="210"/>
      <c r="C62" s="210"/>
      <c r="D62" s="49"/>
      <c r="E62" s="104"/>
      <c r="F62" s="61"/>
      <c r="G62" s="104"/>
      <c r="H62" s="62"/>
      <c r="I62" s="66"/>
      <c r="J62" s="67"/>
      <c r="K62" s="67"/>
      <c r="L62" s="67"/>
      <c r="M62" s="68"/>
      <c r="N62" s="69"/>
      <c r="O62" s="69"/>
      <c r="P62" s="69"/>
    </row>
    <row r="63" spans="1:16" ht="13.2" x14ac:dyDescent="0.25">
      <c r="A63" s="49"/>
      <c r="B63" s="210"/>
      <c r="C63" s="210"/>
      <c r="D63" s="49"/>
      <c r="E63" s="104"/>
      <c r="F63" s="61"/>
      <c r="G63" s="104"/>
      <c r="H63" s="62"/>
      <c r="I63" s="66"/>
      <c r="J63" s="67"/>
      <c r="K63" s="67"/>
      <c r="L63" s="67"/>
      <c r="M63" s="68"/>
      <c r="N63" s="69"/>
      <c r="O63" s="69"/>
      <c r="P63" s="69"/>
    </row>
    <row r="64" spans="1:16" ht="13.2" x14ac:dyDescent="0.25">
      <c r="A64" s="49"/>
      <c r="B64" s="210"/>
      <c r="C64" s="210"/>
      <c r="D64" s="49"/>
      <c r="E64" s="104"/>
      <c r="F64" s="61"/>
      <c r="G64" s="104"/>
      <c r="H64" s="62"/>
      <c r="I64" s="66"/>
      <c r="J64" s="67"/>
      <c r="K64" s="67"/>
      <c r="L64" s="67"/>
      <c r="M64" s="68"/>
      <c r="N64" s="69"/>
      <c r="O64" s="69"/>
      <c r="P64" s="69"/>
    </row>
    <row r="65" spans="1:16" ht="13.2" x14ac:dyDescent="0.25">
      <c r="A65" s="49"/>
      <c r="B65" s="210"/>
      <c r="C65" s="210"/>
      <c r="D65" s="49"/>
      <c r="E65" s="104"/>
      <c r="F65" s="61"/>
      <c r="G65" s="104"/>
      <c r="H65" s="62"/>
      <c r="I65" s="66"/>
      <c r="J65" s="67"/>
      <c r="K65" s="67"/>
      <c r="L65" s="67"/>
      <c r="M65" s="68"/>
      <c r="N65" s="69"/>
      <c r="O65" s="69"/>
      <c r="P65" s="69"/>
    </row>
    <row r="66" spans="1:16" ht="13.2" x14ac:dyDescent="0.25">
      <c r="A66" s="49"/>
      <c r="B66" s="210"/>
      <c r="C66" s="210"/>
      <c r="D66" s="49"/>
      <c r="E66" s="104"/>
      <c r="F66" s="61"/>
      <c r="G66" s="104"/>
      <c r="H66" s="62"/>
      <c r="I66" s="66"/>
      <c r="J66" s="67"/>
      <c r="K66" s="67"/>
      <c r="L66" s="67"/>
      <c r="M66" s="68"/>
      <c r="N66" s="69"/>
      <c r="O66" s="69"/>
      <c r="P66" s="69"/>
    </row>
    <row r="67" spans="1:16" ht="13.2" x14ac:dyDescent="0.25">
      <c r="A67" s="49"/>
      <c r="B67" s="210"/>
      <c r="C67" s="210"/>
      <c r="D67" s="49"/>
      <c r="E67" s="104"/>
      <c r="F67" s="61"/>
      <c r="G67" s="104"/>
      <c r="H67" s="62"/>
      <c r="I67" s="66"/>
      <c r="J67" s="67"/>
      <c r="K67" s="67"/>
      <c r="L67" s="67"/>
      <c r="M67" s="68"/>
      <c r="N67" s="69"/>
      <c r="O67" s="69"/>
      <c r="P67" s="69"/>
    </row>
    <row r="68" spans="1:16" ht="13.2" x14ac:dyDescent="0.25">
      <c r="A68" s="49"/>
      <c r="B68" s="210"/>
      <c r="C68" s="210"/>
      <c r="D68" s="49"/>
      <c r="E68" s="104"/>
      <c r="F68" s="61"/>
      <c r="G68" s="104"/>
      <c r="H68" s="62"/>
      <c r="I68" s="66"/>
      <c r="J68" s="67"/>
      <c r="K68" s="67"/>
      <c r="L68" s="67"/>
      <c r="M68" s="68"/>
      <c r="N68" s="69"/>
      <c r="O68" s="69"/>
      <c r="P68" s="69"/>
    </row>
    <row r="69" spans="1:16" ht="13.2" x14ac:dyDescent="0.25">
      <c r="A69" s="49"/>
      <c r="B69" s="210"/>
      <c r="C69" s="210"/>
      <c r="D69" s="49"/>
      <c r="E69" s="104"/>
      <c r="F69" s="61"/>
      <c r="G69" s="104"/>
      <c r="H69" s="62"/>
      <c r="I69" s="66"/>
      <c r="J69" s="67"/>
      <c r="K69" s="67"/>
      <c r="L69" s="67"/>
      <c r="M69" s="68"/>
      <c r="N69" s="69"/>
      <c r="O69" s="69"/>
      <c r="P69" s="69"/>
    </row>
    <row r="70" spans="1:16" ht="13.2" x14ac:dyDescent="0.25">
      <c r="A70" s="49"/>
      <c r="B70" s="210"/>
      <c r="C70" s="210"/>
      <c r="D70" s="49"/>
      <c r="E70" s="104"/>
      <c r="F70" s="61"/>
      <c r="G70" s="104"/>
      <c r="H70" s="62"/>
      <c r="I70" s="66"/>
      <c r="J70" s="67"/>
      <c r="K70" s="67"/>
      <c r="L70" s="67"/>
      <c r="M70" s="68"/>
      <c r="N70" s="69"/>
      <c r="O70" s="69"/>
      <c r="P70" s="69"/>
    </row>
    <row r="71" spans="1:16" ht="13.2" x14ac:dyDescent="0.25">
      <c r="A71" s="49"/>
      <c r="B71" s="210"/>
      <c r="C71" s="210"/>
      <c r="D71" s="49"/>
      <c r="E71" s="104"/>
      <c r="F71" s="210"/>
      <c r="G71" s="104"/>
      <c r="H71" s="62"/>
      <c r="I71" s="66"/>
      <c r="J71" s="67"/>
      <c r="K71" s="67"/>
      <c r="L71" s="67"/>
      <c r="M71" s="68"/>
      <c r="N71" s="69"/>
      <c r="O71" s="69"/>
      <c r="P71" s="69"/>
    </row>
    <row r="72" spans="1:16" ht="13.2" x14ac:dyDescent="0.25">
      <c r="A72" s="49"/>
      <c r="B72" s="210"/>
      <c r="C72" s="210"/>
      <c r="D72" s="49"/>
      <c r="E72" s="104"/>
      <c r="F72" s="210"/>
      <c r="G72" s="104"/>
      <c r="H72" s="62"/>
      <c r="I72" s="66"/>
      <c r="J72" s="67"/>
      <c r="K72" s="67"/>
      <c r="L72" s="67"/>
      <c r="M72" s="68"/>
      <c r="N72" s="69"/>
      <c r="O72" s="69"/>
      <c r="P72" s="69"/>
    </row>
    <row r="73" spans="1:16" ht="13.2" x14ac:dyDescent="0.25">
      <c r="A73" s="49"/>
      <c r="B73" s="210"/>
      <c r="C73" s="210"/>
      <c r="D73" s="49"/>
      <c r="E73" s="104"/>
      <c r="F73" s="210"/>
      <c r="G73" s="104"/>
      <c r="H73" s="62"/>
      <c r="I73" s="66"/>
      <c r="J73" s="67"/>
      <c r="K73" s="67"/>
      <c r="L73" s="67"/>
      <c r="M73" s="68"/>
      <c r="N73" s="69"/>
      <c r="O73" s="69"/>
      <c r="P73" s="69"/>
    </row>
    <row r="74" spans="1:16" ht="13.2" x14ac:dyDescent="0.25">
      <c r="A74" s="49"/>
      <c r="B74" s="210"/>
      <c r="C74" s="210"/>
      <c r="D74" s="49"/>
      <c r="E74" s="104"/>
      <c r="F74" s="210"/>
      <c r="G74" s="104"/>
      <c r="H74" s="62"/>
      <c r="I74" s="66"/>
      <c r="J74" s="67"/>
      <c r="K74" s="67"/>
      <c r="L74" s="67"/>
      <c r="M74" s="68"/>
      <c r="N74" s="69"/>
      <c r="O74" s="69"/>
      <c r="P74" s="69"/>
    </row>
    <row r="75" spans="1:16" ht="13.2" x14ac:dyDescent="0.25">
      <c r="A75" s="49"/>
      <c r="B75" s="210"/>
      <c r="C75" s="210"/>
      <c r="D75" s="49"/>
      <c r="E75" s="104"/>
      <c r="F75" s="210"/>
      <c r="G75" s="104"/>
      <c r="H75" s="62"/>
      <c r="I75" s="66"/>
      <c r="J75" s="67"/>
      <c r="K75" s="67"/>
      <c r="L75" s="67"/>
      <c r="M75" s="68"/>
      <c r="N75" s="69"/>
      <c r="O75" s="69"/>
      <c r="P75" s="69"/>
    </row>
    <row r="76" spans="1:16" ht="13.2" x14ac:dyDescent="0.25">
      <c r="A76" s="49"/>
      <c r="B76" s="210"/>
      <c r="C76" s="210"/>
      <c r="D76" s="49"/>
      <c r="E76" s="104"/>
      <c r="F76" s="210"/>
      <c r="G76" s="104"/>
      <c r="H76" s="62"/>
      <c r="I76" s="66"/>
      <c r="J76" s="67"/>
      <c r="K76" s="67"/>
      <c r="L76" s="67"/>
      <c r="M76" s="68"/>
      <c r="N76" s="69"/>
      <c r="O76" s="69"/>
      <c r="P76" s="69"/>
    </row>
    <row r="77" spans="1:16" ht="13.2" x14ac:dyDescent="0.25">
      <c r="A77" s="49"/>
      <c r="B77" s="210"/>
      <c r="C77" s="210"/>
      <c r="D77" s="49"/>
      <c r="E77" s="104"/>
      <c r="F77" s="210"/>
      <c r="G77" s="104"/>
      <c r="H77" s="62"/>
      <c r="I77" s="66"/>
      <c r="J77" s="67"/>
      <c r="K77" s="67"/>
      <c r="L77" s="67"/>
      <c r="M77" s="68"/>
      <c r="N77" s="69"/>
      <c r="O77" s="69"/>
      <c r="P77" s="69"/>
    </row>
    <row r="78" spans="1:16" ht="13.2" x14ac:dyDescent="0.25">
      <c r="A78" s="49"/>
      <c r="B78" s="210"/>
      <c r="C78" s="210"/>
      <c r="D78" s="49"/>
      <c r="E78" s="104"/>
      <c r="F78" s="210"/>
      <c r="G78" s="104"/>
      <c r="H78" s="62"/>
      <c r="I78" s="66"/>
      <c r="J78" s="67"/>
      <c r="K78" s="67"/>
      <c r="L78" s="67"/>
      <c r="M78" s="68"/>
      <c r="N78" s="69"/>
      <c r="O78" s="69"/>
      <c r="P78" s="69"/>
    </row>
    <row r="79" spans="1:16" ht="13.2" x14ac:dyDescent="0.25">
      <c r="A79" s="49"/>
      <c r="B79" s="210"/>
      <c r="C79" s="210"/>
      <c r="D79" s="49"/>
      <c r="E79" s="104"/>
      <c r="F79" s="210"/>
      <c r="G79" s="104"/>
      <c r="H79" s="62"/>
      <c r="I79" s="66"/>
      <c r="J79" s="67"/>
      <c r="K79" s="67"/>
      <c r="L79" s="67"/>
      <c r="M79" s="68"/>
      <c r="N79" s="69"/>
      <c r="O79" s="69"/>
      <c r="P79" s="69"/>
    </row>
    <row r="80" spans="1:16" ht="13.2" x14ac:dyDescent="0.25">
      <c r="A80" s="49"/>
      <c r="B80" s="210"/>
      <c r="C80" s="210"/>
      <c r="D80" s="49"/>
      <c r="E80" s="104"/>
      <c r="F80" s="210"/>
      <c r="G80" s="104"/>
      <c r="H80" s="62"/>
      <c r="I80" s="66"/>
      <c r="J80" s="67"/>
      <c r="K80" s="67"/>
      <c r="L80" s="67"/>
      <c r="M80" s="68"/>
      <c r="N80" s="69"/>
      <c r="O80" s="69"/>
      <c r="P80" s="69"/>
    </row>
    <row r="81" spans="1:16" ht="13.2" x14ac:dyDescent="0.25">
      <c r="A81" s="49"/>
      <c r="B81" s="210"/>
      <c r="C81" s="210"/>
      <c r="D81" s="49"/>
      <c r="E81" s="104"/>
      <c r="F81" s="210"/>
      <c r="G81" s="104"/>
      <c r="H81" s="62"/>
      <c r="I81" s="66"/>
      <c r="J81" s="67"/>
      <c r="K81" s="67"/>
      <c r="L81" s="67"/>
      <c r="M81" s="68"/>
      <c r="N81" s="69"/>
      <c r="O81" s="69"/>
      <c r="P81" s="69"/>
    </row>
    <row r="82" spans="1:16" ht="13.2" x14ac:dyDescent="0.25">
      <c r="A82" s="49"/>
      <c r="B82" s="210"/>
      <c r="C82" s="210"/>
      <c r="D82" s="49"/>
      <c r="E82" s="104"/>
      <c r="F82" s="210"/>
      <c r="G82" s="104"/>
      <c r="H82" s="62"/>
      <c r="I82" s="66"/>
      <c r="J82" s="67"/>
      <c r="K82" s="67"/>
      <c r="L82" s="67"/>
      <c r="M82" s="68"/>
      <c r="N82" s="69"/>
      <c r="O82" s="69"/>
      <c r="P82" s="69"/>
    </row>
    <row r="83" spans="1:16" ht="13.2" x14ac:dyDescent="0.25">
      <c r="A83" s="49"/>
      <c r="B83" s="210"/>
      <c r="C83" s="210"/>
      <c r="D83" s="49"/>
      <c r="E83" s="104"/>
      <c r="F83" s="210"/>
      <c r="G83" s="104"/>
      <c r="H83" s="62"/>
      <c r="I83" s="66"/>
      <c r="J83" s="67"/>
      <c r="K83" s="67"/>
      <c r="L83" s="67"/>
      <c r="M83" s="68"/>
      <c r="N83" s="69"/>
      <c r="O83" s="69"/>
      <c r="P83" s="69"/>
    </row>
    <row r="84" spans="1:16" ht="13.2" x14ac:dyDescent="0.25">
      <c r="A84" s="49"/>
      <c r="B84" s="210"/>
      <c r="C84" s="210"/>
      <c r="D84" s="49"/>
      <c r="E84" s="104"/>
      <c r="F84" s="210"/>
      <c r="G84" s="104"/>
      <c r="H84" s="62"/>
      <c r="I84" s="66"/>
      <c r="J84" s="67"/>
      <c r="K84" s="67"/>
      <c r="L84" s="67"/>
      <c r="M84" s="68"/>
      <c r="N84" s="69"/>
      <c r="O84" s="69"/>
      <c r="P84" s="69"/>
    </row>
    <row r="85" spans="1:16" ht="13.2" x14ac:dyDescent="0.25">
      <c r="A85" s="49"/>
      <c r="B85" s="210"/>
      <c r="C85" s="210"/>
      <c r="D85" s="49"/>
      <c r="E85" s="104"/>
      <c r="F85" s="210"/>
      <c r="G85" s="104"/>
      <c r="H85" s="62"/>
      <c r="I85" s="66"/>
      <c r="J85" s="67"/>
      <c r="K85" s="67"/>
      <c r="L85" s="67"/>
      <c r="M85" s="68"/>
      <c r="N85" s="69"/>
      <c r="O85" s="69"/>
      <c r="P85" s="69"/>
    </row>
    <row r="86" spans="1:16" ht="13.2" x14ac:dyDescent="0.25">
      <c r="A86" s="49"/>
      <c r="B86" s="210"/>
      <c r="C86" s="210"/>
      <c r="D86" s="49"/>
      <c r="E86" s="104"/>
      <c r="F86" s="210"/>
      <c r="G86" s="104"/>
      <c r="H86" s="62"/>
      <c r="I86" s="66"/>
      <c r="J86" s="67"/>
      <c r="K86" s="67"/>
      <c r="L86" s="67"/>
      <c r="M86" s="68"/>
      <c r="N86" s="69"/>
      <c r="O86" s="69"/>
      <c r="P86" s="69"/>
    </row>
    <row r="87" spans="1:16" ht="13.2" x14ac:dyDescent="0.25">
      <c r="A87" s="49"/>
      <c r="B87" s="210"/>
      <c r="C87" s="210"/>
      <c r="D87" s="49"/>
      <c r="E87" s="104"/>
      <c r="F87" s="210"/>
      <c r="G87" s="104"/>
      <c r="H87" s="62"/>
      <c r="I87" s="66"/>
      <c r="J87" s="67"/>
      <c r="K87" s="67"/>
      <c r="L87" s="67"/>
      <c r="M87" s="68"/>
      <c r="N87" s="69"/>
      <c r="O87" s="69"/>
      <c r="P87" s="69"/>
    </row>
    <row r="88" spans="1:16" ht="13.2" x14ac:dyDescent="0.25">
      <c r="A88" s="49"/>
      <c r="B88" s="210"/>
      <c r="C88" s="210"/>
      <c r="D88" s="49"/>
      <c r="E88" s="104"/>
      <c r="F88" s="210"/>
      <c r="G88" s="104"/>
      <c r="H88" s="62"/>
      <c r="I88" s="66"/>
      <c r="J88" s="67"/>
      <c r="K88" s="67"/>
      <c r="L88" s="67"/>
      <c r="M88" s="68"/>
      <c r="N88" s="69"/>
      <c r="O88" s="69"/>
      <c r="P88" s="69"/>
    </row>
    <row r="89" spans="1:16" ht="13.2" x14ac:dyDescent="0.25">
      <c r="A89" s="49"/>
      <c r="B89" s="210"/>
      <c r="C89" s="212"/>
      <c r="D89" s="49"/>
      <c r="E89" s="104"/>
      <c r="F89" s="212"/>
      <c r="G89" s="104"/>
      <c r="H89" s="62"/>
      <c r="I89" s="66"/>
      <c r="J89" s="67"/>
      <c r="K89" s="67"/>
      <c r="L89" s="67"/>
      <c r="M89" s="68"/>
      <c r="N89" s="69"/>
      <c r="O89" s="69"/>
      <c r="P89" s="69"/>
    </row>
    <row r="90" spans="1:16" ht="13.2" x14ac:dyDescent="0.25">
      <c r="A90" s="49"/>
      <c r="B90" s="210"/>
      <c r="C90" s="212"/>
      <c r="D90" s="49"/>
      <c r="E90" s="104"/>
      <c r="F90" s="212"/>
      <c r="G90" s="104"/>
      <c r="H90" s="62"/>
      <c r="I90" s="66"/>
      <c r="J90" s="67"/>
      <c r="K90" s="67"/>
      <c r="L90" s="67"/>
      <c r="M90" s="68"/>
      <c r="N90" s="69"/>
      <c r="O90" s="69"/>
      <c r="P90" s="69"/>
    </row>
    <row r="91" spans="1:16" ht="13.2" x14ac:dyDescent="0.25">
      <c r="A91" s="49"/>
      <c r="B91" s="210"/>
      <c r="C91" s="212"/>
      <c r="D91" s="49"/>
      <c r="E91" s="104"/>
      <c r="F91" s="212"/>
      <c r="G91" s="104"/>
      <c r="H91" s="62"/>
      <c r="I91" s="66"/>
      <c r="J91" s="67"/>
      <c r="K91" s="67"/>
      <c r="L91" s="67"/>
      <c r="M91" s="68"/>
      <c r="N91" s="69"/>
      <c r="O91" s="69"/>
      <c r="P91" s="69"/>
    </row>
    <row r="92" spans="1:16" ht="13.2" x14ac:dyDescent="0.25">
      <c r="A92" s="49"/>
      <c r="B92" s="210"/>
      <c r="C92" s="212"/>
      <c r="D92" s="49"/>
      <c r="E92" s="104"/>
      <c r="F92" s="212"/>
      <c r="G92" s="104"/>
      <c r="H92" s="62"/>
      <c r="I92" s="66"/>
      <c r="J92" s="67"/>
      <c r="K92" s="67"/>
      <c r="L92" s="67"/>
      <c r="M92" s="68"/>
      <c r="N92" s="69"/>
      <c r="O92" s="69"/>
      <c r="P92" s="69"/>
    </row>
    <row r="93" spans="1:16" ht="13.2" x14ac:dyDescent="0.25">
      <c r="A93" s="49"/>
      <c r="B93" s="210"/>
      <c r="C93" s="212"/>
      <c r="D93" s="49"/>
      <c r="E93" s="104"/>
      <c r="F93" s="212"/>
      <c r="G93" s="104"/>
      <c r="H93" s="62"/>
      <c r="I93" s="66"/>
      <c r="J93" s="67"/>
      <c r="K93" s="67"/>
      <c r="L93" s="67"/>
      <c r="M93" s="68"/>
      <c r="N93" s="69"/>
      <c r="O93" s="69"/>
      <c r="P93" s="69"/>
    </row>
    <row r="94" spans="1:16" ht="13.2" x14ac:dyDescent="0.25">
      <c r="A94" s="49"/>
      <c r="B94" s="210"/>
      <c r="C94" s="212"/>
      <c r="D94" s="49"/>
      <c r="E94" s="104"/>
      <c r="F94" s="212"/>
      <c r="G94" s="104"/>
      <c r="H94" s="62"/>
      <c r="I94" s="66"/>
      <c r="J94" s="67"/>
      <c r="K94" s="67"/>
      <c r="L94" s="67"/>
      <c r="M94" s="68"/>
      <c r="N94" s="69"/>
      <c r="O94" s="69"/>
      <c r="P94" s="69"/>
    </row>
    <row r="95" spans="1:16" ht="13.2" x14ac:dyDescent="0.25">
      <c r="A95" s="49"/>
      <c r="B95" s="210"/>
      <c r="C95" s="212"/>
      <c r="D95" s="49"/>
      <c r="E95" s="104"/>
      <c r="F95" s="210"/>
      <c r="G95" s="104"/>
      <c r="H95" s="62"/>
      <c r="I95" s="66"/>
      <c r="J95" s="67"/>
      <c r="K95" s="67"/>
      <c r="L95" s="67"/>
      <c r="M95" s="68"/>
      <c r="N95" s="69"/>
      <c r="O95" s="69"/>
      <c r="P95" s="69"/>
    </row>
    <row r="96" spans="1:16" ht="13.2" x14ac:dyDescent="0.25">
      <c r="A96" s="49"/>
      <c r="B96" s="210"/>
      <c r="C96" s="212"/>
      <c r="D96" s="49"/>
      <c r="E96" s="104"/>
      <c r="F96" s="210"/>
      <c r="G96" s="104"/>
      <c r="H96" s="62"/>
      <c r="I96" s="66"/>
      <c r="J96" s="67"/>
      <c r="K96" s="67"/>
      <c r="L96" s="67"/>
      <c r="M96" s="68"/>
      <c r="N96" s="69"/>
      <c r="O96" s="69"/>
      <c r="P96" s="69"/>
    </row>
    <row r="97" spans="1:16" ht="13.2" x14ac:dyDescent="0.25">
      <c r="A97" s="49"/>
      <c r="B97" s="210"/>
      <c r="C97" s="212"/>
      <c r="D97" s="49"/>
      <c r="E97" s="104"/>
      <c r="F97" s="210"/>
      <c r="G97" s="104"/>
      <c r="H97" s="62"/>
      <c r="I97" s="66"/>
      <c r="J97" s="67"/>
      <c r="K97" s="67"/>
      <c r="L97" s="67"/>
      <c r="M97" s="68"/>
      <c r="N97" s="69"/>
      <c r="O97" s="69"/>
      <c r="P97" s="69"/>
    </row>
    <row r="98" spans="1:16" ht="13.2" x14ac:dyDescent="0.25">
      <c r="A98" s="49"/>
      <c r="B98" s="210"/>
      <c r="C98" s="212"/>
      <c r="D98" s="49"/>
      <c r="E98" s="104"/>
      <c r="F98" s="210"/>
      <c r="G98" s="104"/>
      <c r="H98" s="62"/>
      <c r="I98" s="66"/>
      <c r="J98" s="67"/>
      <c r="K98" s="67"/>
      <c r="L98" s="67"/>
      <c r="M98" s="68"/>
      <c r="N98" s="69"/>
      <c r="O98" s="69"/>
      <c r="P98" s="69"/>
    </row>
    <row r="99" spans="1:16" ht="13.2" x14ac:dyDescent="0.25">
      <c r="A99" s="49"/>
      <c r="B99" s="210"/>
      <c r="C99" s="212"/>
      <c r="D99" s="49"/>
      <c r="E99" s="104"/>
      <c r="F99" s="210"/>
      <c r="G99" s="104"/>
      <c r="H99" s="62"/>
      <c r="I99" s="66"/>
      <c r="J99" s="67"/>
      <c r="K99" s="67"/>
      <c r="L99" s="67"/>
      <c r="M99" s="68"/>
      <c r="N99" s="69"/>
      <c r="O99" s="69"/>
      <c r="P99" s="69"/>
    </row>
    <row r="100" spans="1:16" ht="13.2" x14ac:dyDescent="0.25">
      <c r="A100" s="49"/>
      <c r="B100" s="210"/>
      <c r="C100" s="210"/>
      <c r="D100" s="49"/>
      <c r="E100" s="104"/>
      <c r="F100" s="210"/>
      <c r="G100" s="104"/>
      <c r="H100" s="62"/>
      <c r="I100" s="66"/>
      <c r="J100" s="67"/>
      <c r="K100" s="67"/>
      <c r="L100" s="67"/>
      <c r="M100" s="68"/>
      <c r="N100" s="69"/>
      <c r="O100" s="69"/>
      <c r="P100" s="69"/>
    </row>
    <row r="101" spans="1:16" ht="13.2" x14ac:dyDescent="0.25">
      <c r="A101" s="49"/>
      <c r="B101" s="210"/>
      <c r="C101" s="210"/>
      <c r="D101" s="49"/>
      <c r="E101" s="104"/>
      <c r="F101" s="210"/>
      <c r="G101" s="104"/>
      <c r="H101" s="62"/>
      <c r="I101" s="66"/>
      <c r="J101" s="67"/>
      <c r="K101" s="67"/>
      <c r="L101" s="67"/>
      <c r="M101" s="68"/>
      <c r="N101" s="69"/>
      <c r="O101" s="69"/>
      <c r="P101" s="69"/>
    </row>
    <row r="102" spans="1:16" ht="13.2" x14ac:dyDescent="0.25">
      <c r="A102" s="49"/>
      <c r="B102" s="210"/>
      <c r="C102" s="210"/>
      <c r="D102" s="49"/>
      <c r="E102" s="104"/>
      <c r="F102" s="210"/>
      <c r="G102" s="104"/>
      <c r="H102" s="62"/>
      <c r="I102" s="66"/>
      <c r="J102" s="67"/>
      <c r="K102" s="67"/>
      <c r="L102" s="67"/>
      <c r="M102" s="68"/>
      <c r="N102" s="69"/>
      <c r="O102" s="69"/>
      <c r="P102" s="69"/>
    </row>
    <row r="103" spans="1:16" ht="13.2" x14ac:dyDescent="0.25">
      <c r="A103" s="49"/>
      <c r="B103" s="210"/>
      <c r="C103" s="210"/>
      <c r="D103" s="49"/>
      <c r="E103" s="104"/>
      <c r="F103" s="210"/>
      <c r="G103" s="104"/>
      <c r="H103" s="62"/>
      <c r="I103" s="66"/>
      <c r="J103" s="67"/>
      <c r="K103" s="67"/>
      <c r="L103" s="67"/>
      <c r="M103" s="68"/>
      <c r="N103" s="69"/>
      <c r="O103" s="69"/>
      <c r="P103" s="69"/>
    </row>
    <row r="104" spans="1:16" ht="13.2" x14ac:dyDescent="0.25">
      <c r="A104" s="49"/>
      <c r="B104" s="210"/>
      <c r="C104" s="210"/>
      <c r="D104" s="49"/>
      <c r="E104" s="104"/>
      <c r="F104" s="210"/>
      <c r="G104" s="104"/>
      <c r="H104" s="62"/>
      <c r="I104" s="66"/>
      <c r="J104" s="67"/>
      <c r="K104" s="67"/>
      <c r="L104" s="67"/>
      <c r="M104" s="68"/>
      <c r="N104" s="69"/>
      <c r="O104" s="69"/>
      <c r="P104" s="69"/>
    </row>
    <row r="105" spans="1:16" ht="13.2" x14ac:dyDescent="0.25">
      <c r="A105" s="49"/>
      <c r="B105" s="210"/>
      <c r="C105" s="210"/>
      <c r="D105" s="49"/>
      <c r="E105" s="104"/>
      <c r="F105" s="210"/>
      <c r="G105" s="104"/>
      <c r="H105" s="62"/>
      <c r="I105" s="66"/>
      <c r="J105" s="67"/>
      <c r="K105" s="67"/>
      <c r="L105" s="67"/>
      <c r="M105" s="68"/>
      <c r="N105" s="69"/>
      <c r="O105" s="69"/>
      <c r="P105" s="69"/>
    </row>
    <row r="106" spans="1:16" ht="13.2" x14ac:dyDescent="0.25">
      <c r="A106" s="49"/>
      <c r="B106" s="210"/>
      <c r="C106" s="210"/>
      <c r="D106" s="49"/>
      <c r="E106" s="104"/>
      <c r="F106" s="210"/>
      <c r="G106" s="104"/>
      <c r="H106" s="62"/>
      <c r="I106" s="66"/>
      <c r="J106" s="67"/>
      <c r="K106" s="67"/>
      <c r="L106" s="67"/>
      <c r="M106" s="68"/>
      <c r="N106" s="69"/>
      <c r="O106" s="69"/>
      <c r="P106" s="69"/>
    </row>
    <row r="107" spans="1:16" ht="13.2" x14ac:dyDescent="0.25">
      <c r="A107" s="49"/>
      <c r="B107" s="210"/>
      <c r="C107" s="210"/>
      <c r="D107" s="49"/>
      <c r="E107" s="104"/>
      <c r="F107" s="210"/>
      <c r="G107" s="104"/>
      <c r="H107" s="62"/>
      <c r="I107" s="66"/>
      <c r="J107" s="67"/>
      <c r="K107" s="67"/>
      <c r="L107" s="67"/>
      <c r="M107" s="68"/>
      <c r="N107" s="69"/>
      <c r="O107" s="69"/>
      <c r="P107" s="69"/>
    </row>
    <row r="108" spans="1:16" ht="13.2" x14ac:dyDescent="0.25">
      <c r="A108" s="49"/>
      <c r="B108" s="210"/>
      <c r="C108" s="210"/>
      <c r="D108" s="49"/>
      <c r="E108" s="104"/>
      <c r="F108" s="210"/>
      <c r="G108" s="104"/>
      <c r="H108" s="62"/>
      <c r="I108" s="66"/>
      <c r="J108" s="67"/>
      <c r="K108" s="67"/>
      <c r="L108" s="67"/>
      <c r="M108" s="68"/>
      <c r="N108" s="69"/>
      <c r="O108" s="69"/>
      <c r="P108" s="69"/>
    </row>
    <row r="109" spans="1:16" ht="13.2" x14ac:dyDescent="0.25">
      <c r="A109" s="49"/>
      <c r="B109" s="210"/>
      <c r="C109" s="210"/>
      <c r="D109" s="49"/>
      <c r="E109" s="104"/>
      <c r="F109" s="210"/>
      <c r="G109" s="104"/>
      <c r="H109" s="62"/>
      <c r="I109" s="66"/>
      <c r="J109" s="67"/>
      <c r="K109" s="67"/>
      <c r="L109" s="67"/>
      <c r="M109" s="68"/>
      <c r="N109" s="69"/>
      <c r="O109" s="69"/>
      <c r="P109" s="69"/>
    </row>
    <row r="110" spans="1:16" ht="13.2" x14ac:dyDescent="0.25">
      <c r="A110" s="49"/>
      <c r="B110" s="210"/>
      <c r="C110" s="210"/>
      <c r="D110" s="49"/>
      <c r="E110" s="104"/>
      <c r="F110" s="210"/>
      <c r="G110" s="104"/>
      <c r="H110" s="62"/>
      <c r="I110" s="66"/>
      <c r="J110" s="67"/>
      <c r="K110" s="67"/>
      <c r="L110" s="67"/>
      <c r="M110" s="68"/>
      <c r="N110" s="69"/>
      <c r="O110" s="69"/>
      <c r="P110" s="69"/>
    </row>
    <row r="111" spans="1:16" ht="13.2" x14ac:dyDescent="0.25">
      <c r="A111" s="49"/>
      <c r="B111" s="210"/>
      <c r="C111" s="210"/>
      <c r="D111" s="49"/>
      <c r="E111" s="104"/>
      <c r="F111" s="210"/>
      <c r="G111" s="104"/>
      <c r="H111" s="62"/>
      <c r="I111" s="66"/>
      <c r="J111" s="67"/>
      <c r="K111" s="67"/>
      <c r="L111" s="67"/>
      <c r="M111" s="68"/>
      <c r="N111" s="69"/>
      <c r="O111" s="69"/>
      <c r="P111" s="69"/>
    </row>
    <row r="112" spans="1:16" ht="13.2" x14ac:dyDescent="0.25">
      <c r="A112" s="49"/>
      <c r="B112" s="210"/>
      <c r="C112" s="210"/>
      <c r="D112" s="49"/>
      <c r="E112" s="104"/>
      <c r="F112" s="210"/>
      <c r="G112" s="104"/>
      <c r="H112" s="62"/>
      <c r="I112" s="66"/>
      <c r="J112" s="67"/>
      <c r="K112" s="67"/>
      <c r="L112" s="67"/>
      <c r="M112" s="68"/>
      <c r="N112" s="69"/>
      <c r="O112" s="69"/>
      <c r="P112" s="69"/>
    </row>
    <row r="113" spans="1:16" ht="13.2" x14ac:dyDescent="0.25">
      <c r="A113" s="49"/>
      <c r="B113" s="210"/>
      <c r="C113" s="210"/>
      <c r="D113" s="49"/>
      <c r="E113" s="104"/>
      <c r="F113" s="212"/>
      <c r="G113" s="104"/>
      <c r="H113" s="62"/>
      <c r="I113" s="66"/>
      <c r="J113" s="67"/>
      <c r="K113" s="67"/>
      <c r="L113" s="67"/>
      <c r="M113" s="68"/>
      <c r="N113" s="69"/>
      <c r="O113" s="69"/>
      <c r="P113" s="69"/>
    </row>
    <row r="114" spans="1:16" ht="13.2" x14ac:dyDescent="0.25">
      <c r="A114" s="49"/>
      <c r="B114" s="210"/>
      <c r="C114" s="210"/>
      <c r="D114" s="49"/>
      <c r="E114" s="104"/>
      <c r="F114" s="210"/>
      <c r="G114" s="104"/>
      <c r="H114" s="62"/>
      <c r="I114" s="66"/>
      <c r="J114" s="67"/>
      <c r="K114" s="67"/>
      <c r="L114" s="67"/>
      <c r="M114" s="68"/>
      <c r="N114" s="69"/>
      <c r="O114" s="69"/>
      <c r="P114" s="69"/>
    </row>
    <row r="115" spans="1:16" ht="13.2" x14ac:dyDescent="0.25">
      <c r="A115" s="49"/>
      <c r="B115" s="210"/>
      <c r="C115" s="210"/>
      <c r="D115" s="49"/>
      <c r="E115" s="104"/>
      <c r="F115" s="210"/>
      <c r="G115" s="104"/>
      <c r="H115" s="62"/>
      <c r="I115" s="66"/>
      <c r="J115" s="67"/>
      <c r="K115" s="67"/>
      <c r="L115" s="67"/>
      <c r="M115" s="68"/>
      <c r="N115" s="69"/>
      <c r="O115" s="69"/>
      <c r="P115" s="69"/>
    </row>
    <row r="116" spans="1:16" ht="13.2" x14ac:dyDescent="0.25">
      <c r="A116" s="49"/>
      <c r="B116" s="210"/>
      <c r="C116" s="210"/>
      <c r="D116" s="49"/>
      <c r="E116" s="104"/>
      <c r="F116" s="210"/>
      <c r="G116" s="104"/>
      <c r="H116" s="62"/>
      <c r="I116" s="66"/>
      <c r="J116" s="67"/>
      <c r="K116" s="67"/>
      <c r="L116" s="67"/>
      <c r="M116" s="68"/>
      <c r="N116" s="69"/>
      <c r="O116" s="69"/>
      <c r="P116" s="69"/>
    </row>
    <row r="117" spans="1:16" ht="13.2" x14ac:dyDescent="0.25">
      <c r="A117" s="49"/>
      <c r="B117" s="210"/>
      <c r="C117" s="212"/>
      <c r="D117" s="49"/>
      <c r="E117" s="104"/>
      <c r="F117" s="212"/>
      <c r="G117" s="104"/>
      <c r="H117" s="62"/>
      <c r="I117" s="66"/>
      <c r="J117" s="67"/>
      <c r="K117" s="67"/>
      <c r="L117" s="67"/>
      <c r="M117" s="68"/>
      <c r="N117" s="69"/>
      <c r="O117" s="69"/>
      <c r="P117" s="69"/>
    </row>
    <row r="118" spans="1:16" ht="13.2" x14ac:dyDescent="0.25">
      <c r="A118" s="49"/>
      <c r="B118" s="210"/>
      <c r="C118" s="212"/>
      <c r="D118" s="49"/>
      <c r="E118" s="104"/>
      <c r="F118" s="212"/>
      <c r="G118" s="104"/>
      <c r="H118" s="62"/>
      <c r="I118" s="66"/>
      <c r="J118" s="67"/>
      <c r="K118" s="67"/>
      <c r="L118" s="67"/>
      <c r="M118" s="68"/>
      <c r="N118" s="69"/>
      <c r="O118" s="69"/>
      <c r="P118" s="69"/>
    </row>
    <row r="119" spans="1:16" ht="13.2" x14ac:dyDescent="0.25">
      <c r="A119" s="49"/>
      <c r="B119" s="210"/>
      <c r="C119" s="210"/>
      <c r="D119" s="49"/>
      <c r="E119" s="104"/>
      <c r="F119" s="210"/>
      <c r="G119" s="104"/>
      <c r="H119" s="62"/>
      <c r="I119" s="66"/>
      <c r="J119" s="67"/>
      <c r="K119" s="67"/>
      <c r="L119" s="67"/>
      <c r="M119" s="68"/>
      <c r="N119" s="69"/>
      <c r="O119" s="69"/>
      <c r="P119" s="69"/>
    </row>
    <row r="120" spans="1:16" ht="13.2" x14ac:dyDescent="0.25">
      <c r="A120" s="49"/>
      <c r="B120" s="210"/>
      <c r="C120" s="212"/>
      <c r="D120" s="49"/>
      <c r="E120" s="104"/>
      <c r="F120" s="212"/>
      <c r="G120" s="104"/>
      <c r="H120" s="62"/>
      <c r="I120" s="66"/>
      <c r="J120" s="67"/>
      <c r="K120" s="67"/>
      <c r="L120" s="67"/>
      <c r="M120" s="68"/>
      <c r="N120" s="69"/>
      <c r="O120" s="69"/>
      <c r="P120" s="69"/>
    </row>
    <row r="121" spans="1:16" ht="13.2" x14ac:dyDescent="0.25">
      <c r="A121" s="49"/>
      <c r="B121" s="210"/>
      <c r="C121" s="212"/>
      <c r="D121" s="49"/>
      <c r="E121" s="104"/>
      <c r="F121" s="212"/>
      <c r="G121" s="104"/>
      <c r="H121" s="62"/>
      <c r="I121" s="66"/>
      <c r="J121" s="67"/>
      <c r="K121" s="67"/>
      <c r="L121" s="67"/>
      <c r="M121" s="68"/>
      <c r="N121" s="69"/>
      <c r="O121" s="69"/>
      <c r="P121" s="69"/>
    </row>
    <row r="122" spans="1:16" ht="13.2" x14ac:dyDescent="0.25">
      <c r="A122" s="49"/>
      <c r="B122" s="210"/>
      <c r="C122" s="212"/>
      <c r="D122" s="49"/>
      <c r="E122" s="104"/>
      <c r="F122" s="212"/>
      <c r="G122" s="104"/>
      <c r="H122" s="62"/>
      <c r="I122" s="66"/>
      <c r="J122" s="67"/>
      <c r="K122" s="67"/>
      <c r="L122" s="67"/>
      <c r="M122" s="68"/>
      <c r="N122" s="69"/>
      <c r="O122" s="69"/>
      <c r="P122" s="69"/>
    </row>
    <row r="123" spans="1:16" ht="13.2" x14ac:dyDescent="0.25">
      <c r="A123" s="49"/>
      <c r="B123" s="210"/>
      <c r="C123" s="210"/>
      <c r="D123" s="49"/>
      <c r="E123" s="104"/>
      <c r="F123" s="210"/>
      <c r="G123" s="104"/>
      <c r="H123" s="62"/>
      <c r="I123" s="66"/>
      <c r="J123" s="67"/>
      <c r="K123" s="67"/>
      <c r="L123" s="67"/>
      <c r="M123" s="68"/>
      <c r="N123" s="69"/>
      <c r="O123" s="69"/>
      <c r="P123" s="69"/>
    </row>
    <row r="124" spans="1:16" ht="13.2" x14ac:dyDescent="0.25">
      <c r="A124" s="49"/>
      <c r="B124" s="210"/>
      <c r="C124" s="210"/>
      <c r="D124" s="49"/>
      <c r="E124" s="104"/>
      <c r="F124" s="212"/>
      <c r="G124" s="104"/>
      <c r="H124" s="62"/>
      <c r="I124" s="66"/>
      <c r="J124" s="67"/>
      <c r="K124" s="67"/>
      <c r="L124" s="67"/>
      <c r="M124" s="68"/>
      <c r="N124" s="69"/>
      <c r="O124" s="69"/>
      <c r="P124" s="69"/>
    </row>
    <row r="125" spans="1:16" ht="13.2" x14ac:dyDescent="0.25">
      <c r="A125" s="49"/>
      <c r="B125" s="210"/>
      <c r="C125" s="210"/>
      <c r="D125" s="49"/>
      <c r="E125" s="104"/>
      <c r="F125" s="210"/>
      <c r="G125" s="104"/>
      <c r="H125" s="62"/>
      <c r="I125" s="66"/>
      <c r="J125" s="67"/>
      <c r="K125" s="67"/>
      <c r="L125" s="67"/>
      <c r="M125" s="68"/>
      <c r="N125" s="69"/>
      <c r="O125" s="69"/>
      <c r="P125" s="69"/>
    </row>
    <row r="126" spans="1:16" ht="13.2" x14ac:dyDescent="0.25">
      <c r="A126" s="49"/>
      <c r="B126" s="210"/>
      <c r="C126" s="210"/>
      <c r="D126" s="49"/>
      <c r="E126" s="104"/>
      <c r="F126" s="210"/>
      <c r="G126" s="104"/>
      <c r="H126" s="62"/>
      <c r="I126" s="66"/>
      <c r="J126" s="67"/>
      <c r="K126" s="67"/>
      <c r="L126" s="67"/>
      <c r="M126" s="68"/>
      <c r="N126" s="69"/>
      <c r="O126" s="69"/>
      <c r="P126" s="69"/>
    </row>
    <row r="127" spans="1:16" ht="13.2" x14ac:dyDescent="0.25">
      <c r="A127" s="49"/>
      <c r="B127" s="210"/>
      <c r="C127" s="210"/>
      <c r="D127" s="49"/>
      <c r="E127" s="104"/>
      <c r="F127" s="210"/>
      <c r="G127" s="104"/>
      <c r="H127" s="62"/>
      <c r="I127" s="66"/>
      <c r="J127" s="67"/>
      <c r="K127" s="67"/>
      <c r="L127" s="67"/>
      <c r="M127" s="68"/>
      <c r="N127" s="69"/>
      <c r="O127" s="69"/>
      <c r="P127" s="69"/>
    </row>
    <row r="128" spans="1:16" ht="13.2" x14ac:dyDescent="0.25">
      <c r="A128" s="49"/>
      <c r="B128" s="210"/>
      <c r="C128" s="210"/>
      <c r="D128" s="49"/>
      <c r="E128" s="104"/>
      <c r="F128" s="210"/>
      <c r="G128" s="104"/>
      <c r="H128" s="62"/>
      <c r="I128" s="66"/>
      <c r="J128" s="67"/>
      <c r="K128" s="67"/>
      <c r="L128" s="67"/>
      <c r="M128" s="68"/>
      <c r="N128" s="69"/>
      <c r="O128" s="69"/>
      <c r="P128" s="69"/>
    </row>
    <row r="129" spans="1:16" ht="13.2" x14ac:dyDescent="0.25">
      <c r="A129" s="49"/>
      <c r="B129" s="210"/>
      <c r="C129" s="212"/>
      <c r="D129" s="49"/>
      <c r="E129" s="104"/>
      <c r="F129" s="212"/>
      <c r="G129" s="104"/>
      <c r="H129" s="62"/>
      <c r="I129" s="66"/>
      <c r="J129" s="67"/>
      <c r="K129" s="67"/>
      <c r="L129" s="67"/>
      <c r="M129" s="68"/>
      <c r="N129" s="69"/>
      <c r="O129" s="69"/>
      <c r="P129" s="69"/>
    </row>
    <row r="130" spans="1:16" ht="13.2" x14ac:dyDescent="0.25">
      <c r="A130" s="49"/>
      <c r="B130" s="210"/>
      <c r="C130" s="210"/>
      <c r="D130" s="49"/>
      <c r="E130" s="104"/>
      <c r="F130" s="210"/>
      <c r="G130" s="104"/>
      <c r="H130" s="62"/>
      <c r="I130" s="66"/>
      <c r="J130" s="67"/>
      <c r="K130" s="67"/>
      <c r="L130" s="67"/>
      <c r="M130" s="68"/>
      <c r="N130" s="69"/>
      <c r="O130" s="69"/>
      <c r="P130" s="69"/>
    </row>
    <row r="131" spans="1:16" ht="13.2" x14ac:dyDescent="0.25">
      <c r="A131" s="49"/>
      <c r="B131" s="210"/>
      <c r="C131" s="212"/>
      <c r="D131" s="49"/>
      <c r="E131" s="104"/>
      <c r="F131" s="212"/>
      <c r="G131" s="104"/>
      <c r="H131" s="62"/>
      <c r="I131" s="66"/>
      <c r="J131" s="67"/>
      <c r="K131" s="67"/>
      <c r="L131" s="67"/>
      <c r="M131" s="68"/>
      <c r="N131" s="69"/>
      <c r="O131" s="69"/>
      <c r="P131" s="69"/>
    </row>
    <row r="132" spans="1:16" ht="13.2" x14ac:dyDescent="0.25">
      <c r="A132" s="49"/>
      <c r="B132" s="210"/>
      <c r="C132" s="210"/>
      <c r="D132" s="49"/>
      <c r="E132" s="104"/>
      <c r="F132" s="210"/>
      <c r="G132" s="104"/>
      <c r="H132" s="62"/>
      <c r="I132" s="66"/>
      <c r="J132" s="67"/>
      <c r="K132" s="67"/>
      <c r="L132" s="67"/>
      <c r="M132" s="68"/>
      <c r="N132" s="69"/>
      <c r="O132" s="69"/>
      <c r="P132" s="69"/>
    </row>
    <row r="133" spans="1:16" ht="13.2" x14ac:dyDescent="0.25">
      <c r="A133" s="49"/>
      <c r="B133" s="210"/>
      <c r="C133" s="210"/>
      <c r="D133" s="49"/>
      <c r="E133" s="104"/>
      <c r="F133" s="210"/>
      <c r="G133" s="104"/>
      <c r="H133" s="62"/>
      <c r="I133" s="66"/>
      <c r="J133" s="67"/>
      <c r="K133" s="67"/>
      <c r="L133" s="67"/>
      <c r="M133" s="68"/>
      <c r="N133" s="69"/>
      <c r="O133" s="69"/>
      <c r="P133" s="69"/>
    </row>
    <row r="134" spans="1:16" ht="13.2" x14ac:dyDescent="0.25">
      <c r="A134" s="49"/>
      <c r="B134" s="210"/>
      <c r="C134" s="210"/>
      <c r="D134" s="49"/>
      <c r="E134" s="104"/>
      <c r="F134" s="212"/>
      <c r="G134" s="104"/>
      <c r="H134" s="62"/>
      <c r="I134" s="66"/>
      <c r="J134" s="67"/>
      <c r="K134" s="67"/>
      <c r="L134" s="67"/>
      <c r="M134" s="68"/>
      <c r="N134" s="69"/>
      <c r="O134" s="69"/>
      <c r="P134" s="69"/>
    </row>
    <row r="135" spans="1:16" ht="13.2" x14ac:dyDescent="0.25">
      <c r="A135" s="49"/>
      <c r="B135" s="210"/>
      <c r="C135" s="212"/>
      <c r="D135" s="49"/>
      <c r="E135" s="104"/>
      <c r="F135" s="212"/>
      <c r="G135" s="104"/>
      <c r="H135" s="62"/>
      <c r="I135" s="66"/>
      <c r="J135" s="67"/>
      <c r="K135" s="67"/>
      <c r="L135" s="67"/>
      <c r="M135" s="68"/>
      <c r="N135" s="69"/>
      <c r="O135" s="69"/>
      <c r="P135" s="69"/>
    </row>
    <row r="136" spans="1:16" ht="13.2" x14ac:dyDescent="0.25">
      <c r="A136" s="49"/>
      <c r="B136" s="210"/>
      <c r="C136" s="210"/>
      <c r="D136" s="49"/>
      <c r="E136" s="104"/>
      <c r="F136" s="210"/>
      <c r="G136" s="104"/>
      <c r="H136" s="62"/>
      <c r="I136" s="66"/>
      <c r="J136" s="67"/>
      <c r="K136" s="67"/>
      <c r="L136" s="67"/>
      <c r="M136" s="68"/>
      <c r="N136" s="69"/>
      <c r="O136" s="69"/>
      <c r="P136" s="69"/>
    </row>
    <row r="137" spans="1:16" ht="15" customHeight="1" x14ac:dyDescent="0.25">
      <c r="A137" s="49"/>
      <c r="B137" s="104"/>
      <c r="C137" s="61"/>
      <c r="D137" s="49"/>
      <c r="E137" s="104"/>
      <c r="F137" s="61"/>
      <c r="G137" s="104"/>
      <c r="H137" s="62"/>
      <c r="I137" s="66"/>
      <c r="J137" s="67"/>
      <c r="K137" s="67"/>
      <c r="L137" s="67"/>
      <c r="M137" s="68"/>
      <c r="N137" s="69"/>
      <c r="O137" s="69"/>
      <c r="P137" s="69"/>
    </row>
    <row r="138" spans="1:16" ht="15" customHeight="1" x14ac:dyDescent="0.25">
      <c r="A138" s="49"/>
      <c r="B138" s="104"/>
      <c r="C138" s="61"/>
      <c r="D138" s="49"/>
      <c r="E138" s="104"/>
      <c r="F138" s="61"/>
      <c r="G138" s="104"/>
      <c r="H138" s="62"/>
      <c r="I138" s="66"/>
      <c r="J138" s="67"/>
      <c r="K138" s="67"/>
      <c r="L138" s="67"/>
      <c r="M138" s="68"/>
      <c r="N138" s="69"/>
      <c r="O138" s="69"/>
      <c r="P138" s="69"/>
    </row>
    <row r="139" spans="1:16" ht="15" customHeight="1" x14ac:dyDescent="0.25">
      <c r="A139" s="49"/>
      <c r="B139" s="104"/>
      <c r="C139" s="61"/>
      <c r="D139" s="49"/>
      <c r="E139" s="104"/>
      <c r="F139" s="61"/>
      <c r="G139" s="104"/>
      <c r="H139" s="62"/>
      <c r="I139" s="66"/>
      <c r="J139" s="67"/>
      <c r="K139" s="67"/>
      <c r="L139" s="67"/>
      <c r="M139" s="68"/>
      <c r="N139" s="69"/>
      <c r="O139" s="69"/>
      <c r="P139" s="69"/>
    </row>
    <row r="140" spans="1:16" ht="15" customHeight="1" x14ac:dyDescent="0.25">
      <c r="A140" s="49"/>
      <c r="B140" s="104"/>
      <c r="C140" s="61"/>
      <c r="D140" s="49"/>
      <c r="E140" s="104"/>
      <c r="F140" s="61"/>
      <c r="G140" s="104"/>
      <c r="H140" s="62"/>
      <c r="I140" s="66"/>
      <c r="J140" s="67"/>
      <c r="K140" s="67"/>
      <c r="L140" s="67"/>
      <c r="M140" s="68"/>
      <c r="N140" s="69"/>
      <c r="O140" s="69"/>
      <c r="P140" s="69"/>
    </row>
    <row r="141" spans="1:16" ht="15" customHeight="1" x14ac:dyDescent="0.25">
      <c r="A141" s="49"/>
      <c r="B141" s="104"/>
      <c r="C141" s="61"/>
      <c r="D141" s="49"/>
      <c r="E141" s="104"/>
      <c r="F141" s="61"/>
      <c r="G141" s="104"/>
      <c r="H141" s="62"/>
      <c r="I141" s="66"/>
      <c r="J141" s="67"/>
      <c r="K141" s="67"/>
      <c r="L141" s="67"/>
      <c r="M141" s="68"/>
      <c r="N141" s="69"/>
      <c r="O141" s="69"/>
      <c r="P141" s="69"/>
    </row>
    <row r="142" spans="1:16" ht="15" customHeight="1" x14ac:dyDescent="0.25">
      <c r="A142" s="49"/>
      <c r="B142" s="104"/>
      <c r="C142" s="61"/>
      <c r="D142" s="49"/>
      <c r="E142" s="104"/>
      <c r="F142" s="61"/>
      <c r="G142" s="104"/>
      <c r="H142" s="62"/>
      <c r="I142" s="66"/>
      <c r="J142" s="67"/>
      <c r="K142" s="67"/>
      <c r="L142" s="67"/>
      <c r="M142" s="68"/>
      <c r="N142" s="69"/>
      <c r="O142" s="69"/>
      <c r="P142" s="69"/>
    </row>
    <row r="143" spans="1:16" ht="15" customHeight="1" x14ac:dyDescent="0.25">
      <c r="A143" s="49"/>
      <c r="B143" s="104"/>
      <c r="C143" s="61"/>
      <c r="D143" s="49"/>
      <c r="E143" s="104"/>
      <c r="F143" s="61"/>
      <c r="G143" s="104"/>
      <c r="H143" s="62"/>
      <c r="I143" s="66"/>
      <c r="J143" s="67"/>
      <c r="K143" s="67"/>
      <c r="L143" s="67"/>
      <c r="M143" s="68"/>
      <c r="N143" s="69"/>
      <c r="O143" s="69"/>
      <c r="P143" s="69"/>
    </row>
    <row r="144" spans="1:16" ht="15" customHeight="1" x14ac:dyDescent="0.25">
      <c r="A144" s="49"/>
      <c r="B144" s="104"/>
      <c r="C144" s="61"/>
      <c r="D144" s="49"/>
      <c r="E144" s="104"/>
      <c r="F144" s="61"/>
      <c r="G144" s="104"/>
      <c r="H144" s="62"/>
      <c r="I144" s="66"/>
      <c r="J144" s="67"/>
      <c r="K144" s="67"/>
      <c r="L144" s="67"/>
      <c r="M144" s="68"/>
      <c r="N144" s="69"/>
      <c r="O144" s="69"/>
      <c r="P144" s="69"/>
    </row>
    <row r="145" spans="1:16" ht="15" customHeight="1" x14ac:dyDescent="0.25">
      <c r="A145" s="49"/>
      <c r="B145" s="104"/>
      <c r="C145" s="61"/>
      <c r="D145" s="49"/>
      <c r="E145" s="104"/>
      <c r="F145" s="61"/>
      <c r="G145" s="104"/>
      <c r="H145" s="62"/>
      <c r="I145" s="66"/>
      <c r="J145" s="67"/>
      <c r="K145" s="67"/>
      <c r="L145" s="67"/>
      <c r="M145" s="68"/>
      <c r="N145" s="69"/>
      <c r="O145" s="69"/>
      <c r="P145" s="69"/>
    </row>
    <row r="146" spans="1:16" ht="15" customHeight="1" x14ac:dyDescent="0.25">
      <c r="A146" s="49"/>
      <c r="B146" s="104"/>
      <c r="C146" s="61"/>
      <c r="D146" s="50"/>
      <c r="E146" s="104"/>
      <c r="F146" s="61"/>
      <c r="G146" s="62"/>
      <c r="H146" s="62"/>
      <c r="I146" s="66"/>
      <c r="J146" s="67"/>
      <c r="K146" s="67"/>
      <c r="L146" s="67"/>
      <c r="M146" s="68"/>
      <c r="N146" s="69"/>
      <c r="O146" s="69"/>
      <c r="P146" s="69"/>
    </row>
    <row r="147" spans="1:16" ht="15" customHeight="1" x14ac:dyDescent="0.25">
      <c r="A147" s="49"/>
      <c r="B147" s="104"/>
      <c r="C147" s="61"/>
      <c r="D147" s="50"/>
      <c r="E147" s="104"/>
      <c r="F147" s="61"/>
      <c r="G147" s="62"/>
      <c r="H147" s="62"/>
      <c r="I147" s="66"/>
      <c r="J147" s="67"/>
      <c r="K147" s="67"/>
      <c r="L147" s="67"/>
      <c r="M147" s="68"/>
      <c r="N147" s="69"/>
      <c r="O147" s="69"/>
      <c r="P147" s="69"/>
    </row>
    <row r="148" spans="1:16" ht="15" customHeight="1" x14ac:dyDescent="0.25">
      <c r="A148" s="49"/>
      <c r="B148" s="104"/>
      <c r="C148" s="61"/>
      <c r="D148" s="50"/>
      <c r="E148" s="104"/>
      <c r="F148" s="61"/>
      <c r="G148" s="62"/>
      <c r="H148" s="62"/>
      <c r="I148" s="66"/>
      <c r="J148" s="67"/>
      <c r="K148" s="67"/>
      <c r="L148" s="67"/>
      <c r="M148" s="68"/>
      <c r="N148" s="69"/>
      <c r="O148" s="69"/>
      <c r="P148" s="69"/>
    </row>
    <row r="149" spans="1:16" ht="15" customHeight="1" x14ac:dyDescent="0.25">
      <c r="A149" s="49"/>
      <c r="B149" s="104"/>
      <c r="C149" s="61"/>
      <c r="D149" s="50"/>
      <c r="E149" s="104"/>
      <c r="F149" s="61"/>
      <c r="G149" s="62"/>
      <c r="H149" s="62"/>
      <c r="I149" s="66"/>
      <c r="J149" s="67"/>
      <c r="K149" s="67"/>
      <c r="L149" s="67"/>
      <c r="M149" s="68"/>
      <c r="N149" s="69"/>
      <c r="O149" s="69"/>
      <c r="P149" s="69"/>
    </row>
    <row r="150" spans="1:16" ht="15" customHeight="1" x14ac:dyDescent="0.25">
      <c r="A150" s="49"/>
      <c r="B150" s="104"/>
      <c r="C150" s="61"/>
      <c r="D150" s="50"/>
      <c r="E150" s="104"/>
      <c r="F150" s="61"/>
      <c r="G150" s="62"/>
      <c r="H150" s="62"/>
      <c r="I150" s="66"/>
      <c r="J150" s="67"/>
      <c r="K150" s="67"/>
      <c r="L150" s="67"/>
      <c r="M150" s="68"/>
      <c r="N150" s="69"/>
      <c r="O150" s="69"/>
      <c r="P150" s="69"/>
    </row>
    <row r="151" spans="1:16" ht="15" customHeight="1" x14ac:dyDescent="0.25">
      <c r="A151" s="49"/>
      <c r="B151" s="104"/>
      <c r="C151" s="61"/>
      <c r="D151" s="50"/>
      <c r="E151" s="104"/>
      <c r="F151" s="61"/>
      <c r="G151" s="62"/>
      <c r="H151" s="62"/>
      <c r="I151" s="66"/>
      <c r="J151" s="67"/>
      <c r="K151" s="67"/>
      <c r="L151" s="67"/>
      <c r="M151" s="68"/>
      <c r="N151" s="69"/>
      <c r="O151" s="69"/>
      <c r="P151" s="69"/>
    </row>
    <row r="152" spans="1:16" ht="15" customHeight="1" x14ac:dyDescent="0.25">
      <c r="A152" s="49"/>
      <c r="B152" s="104"/>
      <c r="C152" s="61"/>
      <c r="D152" s="50"/>
      <c r="E152" s="104"/>
      <c r="F152" s="61"/>
      <c r="G152" s="62"/>
      <c r="H152" s="62"/>
      <c r="I152" s="66"/>
      <c r="J152" s="67"/>
      <c r="K152" s="67"/>
      <c r="L152" s="67"/>
      <c r="M152" s="68"/>
      <c r="N152" s="69"/>
      <c r="O152" s="69"/>
      <c r="P152" s="69"/>
    </row>
    <row r="153" spans="1:16" ht="15" customHeight="1" x14ac:dyDescent="0.25">
      <c r="A153" s="49"/>
      <c r="B153" s="104"/>
      <c r="C153" s="61"/>
      <c r="D153" s="50"/>
      <c r="E153" s="104"/>
      <c r="F153" s="61"/>
      <c r="G153" s="62"/>
      <c r="H153" s="62"/>
      <c r="I153" s="66"/>
      <c r="J153" s="67"/>
      <c r="K153" s="67"/>
      <c r="L153" s="67"/>
      <c r="M153" s="68"/>
      <c r="N153" s="69"/>
      <c r="O153" s="69"/>
      <c r="P153" s="69"/>
    </row>
    <row r="154" spans="1:16" ht="15" customHeight="1" x14ac:dyDescent="0.25">
      <c r="A154" s="49"/>
      <c r="B154" s="104"/>
      <c r="C154" s="61"/>
      <c r="D154" s="50"/>
      <c r="E154" s="104"/>
      <c r="F154" s="61"/>
      <c r="G154" s="62"/>
      <c r="H154" s="62"/>
      <c r="I154" s="66"/>
      <c r="J154" s="67"/>
      <c r="K154" s="67"/>
      <c r="L154" s="67"/>
      <c r="M154" s="68"/>
      <c r="N154" s="69"/>
      <c r="O154" s="69"/>
      <c r="P154" s="69"/>
    </row>
    <row r="155" spans="1:16" ht="15" customHeight="1" x14ac:dyDescent="0.25">
      <c r="A155" s="49"/>
      <c r="B155" s="104"/>
      <c r="C155" s="61"/>
      <c r="D155" s="50"/>
      <c r="E155" s="104"/>
      <c r="F155" s="61"/>
      <c r="G155" s="62"/>
      <c r="H155" s="62"/>
      <c r="I155" s="66"/>
      <c r="J155" s="67"/>
      <c r="K155" s="67"/>
      <c r="L155" s="67"/>
      <c r="M155" s="68"/>
      <c r="N155" s="69"/>
      <c r="O155" s="69"/>
      <c r="P155" s="69"/>
    </row>
    <row r="156" spans="1:16" ht="15" customHeight="1" x14ac:dyDescent="0.25">
      <c r="A156" s="49"/>
      <c r="B156" s="104"/>
      <c r="C156" s="61"/>
      <c r="D156" s="50"/>
      <c r="E156" s="104"/>
      <c r="F156" s="61"/>
      <c r="G156" s="62"/>
      <c r="H156" s="62"/>
      <c r="I156" s="66"/>
      <c r="J156" s="67"/>
      <c r="K156" s="67"/>
      <c r="L156" s="67"/>
      <c r="M156" s="68"/>
      <c r="N156" s="69"/>
      <c r="O156" s="69"/>
      <c r="P156" s="69"/>
    </row>
    <row r="157" spans="1:16" ht="15" customHeight="1" x14ac:dyDescent="0.25">
      <c r="A157" s="49"/>
      <c r="B157" s="104"/>
      <c r="C157" s="61"/>
      <c r="D157" s="50"/>
      <c r="E157" s="104"/>
      <c r="F157" s="61"/>
      <c r="G157" s="62"/>
      <c r="H157" s="62"/>
      <c r="I157" s="66"/>
      <c r="J157" s="67"/>
      <c r="K157" s="67"/>
      <c r="L157" s="67"/>
      <c r="M157" s="68"/>
      <c r="N157" s="69"/>
      <c r="O157" s="69"/>
      <c r="P157" s="69"/>
    </row>
    <row r="158" spans="1:16" ht="15" customHeight="1" x14ac:dyDescent="0.25">
      <c r="A158" s="49"/>
      <c r="B158" s="104"/>
      <c r="C158" s="61"/>
      <c r="D158" s="50"/>
      <c r="E158" s="104"/>
      <c r="F158" s="61"/>
      <c r="G158" s="62"/>
      <c r="H158" s="62"/>
      <c r="I158" s="66"/>
      <c r="J158" s="67"/>
      <c r="K158" s="67"/>
      <c r="L158" s="67"/>
      <c r="M158" s="68"/>
      <c r="N158" s="69"/>
      <c r="O158" s="69"/>
      <c r="P158" s="69"/>
    </row>
    <row r="159" spans="1:16" ht="15" customHeight="1" x14ac:dyDescent="0.25">
      <c r="A159" s="49"/>
      <c r="B159" s="104"/>
      <c r="C159" s="61"/>
      <c r="D159" s="50"/>
      <c r="E159" s="104"/>
      <c r="F159" s="61"/>
      <c r="G159" s="62"/>
      <c r="H159" s="62"/>
      <c r="I159" s="66"/>
      <c r="J159" s="67"/>
      <c r="K159" s="67"/>
      <c r="L159" s="67"/>
      <c r="M159" s="68"/>
      <c r="N159" s="69"/>
      <c r="O159" s="69"/>
      <c r="P159" s="69"/>
    </row>
    <row r="160" spans="1:16" ht="15" customHeight="1" x14ac:dyDescent="0.25">
      <c r="A160" s="49"/>
      <c r="B160" s="104"/>
      <c r="C160" s="61"/>
      <c r="D160" s="50"/>
      <c r="E160" s="104"/>
      <c r="F160" s="61"/>
      <c r="G160" s="62"/>
      <c r="H160" s="62"/>
      <c r="I160" s="66"/>
      <c r="J160" s="67"/>
      <c r="K160" s="67"/>
      <c r="L160" s="67"/>
      <c r="M160" s="68"/>
      <c r="N160" s="69"/>
      <c r="O160" s="69"/>
      <c r="P160" s="69"/>
    </row>
    <row r="161" spans="1:16" ht="15" customHeight="1" x14ac:dyDescent="0.25">
      <c r="A161" s="49"/>
      <c r="B161" s="104"/>
      <c r="C161" s="61"/>
      <c r="D161" s="50"/>
      <c r="E161" s="104"/>
      <c r="F161" s="61"/>
      <c r="G161" s="62"/>
      <c r="H161" s="62"/>
      <c r="I161" s="66"/>
      <c r="J161" s="67"/>
      <c r="K161" s="67"/>
      <c r="L161" s="67"/>
      <c r="M161" s="68"/>
      <c r="N161" s="69"/>
      <c r="O161" s="69"/>
      <c r="P161" s="69"/>
    </row>
    <row r="162" spans="1:16" ht="15" customHeight="1" x14ac:dyDescent="0.25">
      <c r="A162" s="49"/>
      <c r="B162" s="104"/>
      <c r="C162" s="61"/>
      <c r="D162" s="50"/>
      <c r="E162" s="104"/>
      <c r="F162" s="61"/>
      <c r="G162" s="62"/>
      <c r="H162" s="62"/>
      <c r="I162" s="66"/>
      <c r="J162" s="67"/>
      <c r="K162" s="67"/>
      <c r="L162" s="67"/>
      <c r="M162" s="68"/>
      <c r="N162" s="69"/>
      <c r="O162" s="69"/>
      <c r="P162" s="69"/>
    </row>
    <row r="163" spans="1:16" ht="15" customHeight="1" x14ac:dyDescent="0.25">
      <c r="A163" s="49"/>
      <c r="B163" s="104"/>
      <c r="C163" s="61"/>
      <c r="D163" s="50"/>
      <c r="E163" s="104"/>
      <c r="F163" s="61"/>
      <c r="G163" s="62"/>
      <c r="H163" s="62"/>
      <c r="I163" s="66"/>
      <c r="J163" s="67"/>
      <c r="K163" s="67"/>
      <c r="L163" s="67"/>
      <c r="M163" s="68"/>
      <c r="N163" s="69"/>
      <c r="O163" s="69"/>
      <c r="P163" s="69"/>
    </row>
    <row r="164" spans="1:16" ht="15" customHeight="1" x14ac:dyDescent="0.25">
      <c r="A164" s="49"/>
      <c r="B164" s="104"/>
      <c r="C164" s="61"/>
      <c r="D164" s="50"/>
      <c r="E164" s="104"/>
      <c r="F164" s="61"/>
      <c r="G164" s="62"/>
      <c r="H164" s="62"/>
      <c r="I164" s="66"/>
      <c r="J164" s="67"/>
      <c r="K164" s="67"/>
      <c r="L164" s="67"/>
      <c r="M164" s="68"/>
      <c r="N164" s="69"/>
      <c r="O164" s="69"/>
      <c r="P164" s="69"/>
    </row>
    <row r="165" spans="1:16" ht="15" customHeight="1" x14ac:dyDescent="0.25">
      <c r="A165" s="49"/>
      <c r="B165" s="104"/>
      <c r="C165" s="61"/>
      <c r="D165" s="50"/>
      <c r="E165" s="104"/>
      <c r="F165" s="61"/>
      <c r="G165" s="62"/>
      <c r="H165" s="62"/>
      <c r="I165" s="66"/>
      <c r="J165" s="67"/>
      <c r="K165" s="67"/>
      <c r="L165" s="67"/>
      <c r="M165" s="68"/>
      <c r="N165" s="69"/>
      <c r="O165" s="69"/>
      <c r="P165" s="69"/>
    </row>
    <row r="166" spans="1:16" ht="15" customHeight="1" x14ac:dyDescent="0.25">
      <c r="A166" s="49"/>
      <c r="B166" s="104"/>
      <c r="C166" s="61"/>
      <c r="D166" s="50"/>
      <c r="E166" s="104"/>
      <c r="F166" s="61"/>
      <c r="G166" s="62"/>
      <c r="H166" s="62"/>
      <c r="I166" s="66"/>
      <c r="J166" s="67"/>
      <c r="K166" s="67"/>
      <c r="L166" s="67"/>
      <c r="M166" s="68"/>
      <c r="N166" s="69"/>
      <c r="O166" s="69"/>
      <c r="P166" s="69"/>
    </row>
    <row r="167" spans="1:16" ht="15" customHeight="1" x14ac:dyDescent="0.25">
      <c r="A167" s="49"/>
      <c r="B167" s="104"/>
      <c r="C167" s="61"/>
      <c r="D167" s="50"/>
      <c r="E167" s="104"/>
      <c r="F167" s="61"/>
      <c r="G167" s="62"/>
      <c r="H167" s="62"/>
      <c r="I167" s="66"/>
      <c r="J167" s="67"/>
      <c r="K167" s="67"/>
      <c r="L167" s="67"/>
      <c r="M167" s="68"/>
      <c r="N167" s="69"/>
      <c r="O167" s="69"/>
      <c r="P167" s="69"/>
    </row>
    <row r="168" spans="1:16" ht="15" customHeight="1" x14ac:dyDescent="0.25">
      <c r="A168" s="49"/>
      <c r="B168" s="104"/>
      <c r="C168" s="61"/>
      <c r="D168" s="50"/>
      <c r="E168" s="104"/>
      <c r="F168" s="61"/>
      <c r="G168" s="62"/>
      <c r="H168" s="62"/>
      <c r="I168" s="66"/>
      <c r="J168" s="67"/>
      <c r="K168" s="67"/>
      <c r="L168" s="67"/>
      <c r="M168" s="68"/>
      <c r="N168" s="69"/>
      <c r="O168" s="69"/>
      <c r="P168" s="69"/>
    </row>
    <row r="169" spans="1:16" ht="15" customHeight="1" x14ac:dyDescent="0.25">
      <c r="A169" s="49"/>
      <c r="B169" s="104"/>
      <c r="C169" s="61"/>
      <c r="D169" s="50"/>
      <c r="E169" s="104"/>
      <c r="F169" s="61"/>
      <c r="G169" s="62"/>
      <c r="H169" s="62"/>
      <c r="I169" s="66"/>
      <c r="J169" s="67"/>
      <c r="K169" s="67"/>
      <c r="L169" s="67"/>
      <c r="M169" s="68"/>
      <c r="N169" s="69"/>
      <c r="O169" s="69"/>
      <c r="P169" s="69"/>
    </row>
    <row r="170" spans="1:16" ht="15" customHeight="1" x14ac:dyDescent="0.25">
      <c r="A170" s="49"/>
      <c r="B170" s="104"/>
      <c r="C170" s="61"/>
      <c r="D170" s="50"/>
      <c r="E170" s="104"/>
      <c r="F170" s="61"/>
      <c r="G170" s="62"/>
      <c r="H170" s="62"/>
      <c r="I170" s="66"/>
      <c r="J170" s="67"/>
      <c r="K170" s="67"/>
      <c r="L170" s="67"/>
      <c r="M170" s="68"/>
      <c r="N170" s="69"/>
      <c r="O170" s="69"/>
      <c r="P170" s="69"/>
    </row>
    <row r="171" spans="1:16" ht="15" customHeight="1" x14ac:dyDescent="0.25">
      <c r="A171" s="49"/>
      <c r="B171" s="104"/>
      <c r="C171" s="61"/>
      <c r="D171" s="50"/>
      <c r="E171" s="104"/>
      <c r="F171" s="61"/>
      <c r="G171" s="62"/>
      <c r="H171" s="62"/>
      <c r="I171" s="66"/>
      <c r="J171" s="67"/>
      <c r="K171" s="67"/>
      <c r="L171" s="67"/>
      <c r="M171" s="68"/>
      <c r="N171" s="69"/>
      <c r="O171" s="69"/>
      <c r="P171" s="69"/>
    </row>
    <row r="172" spans="1:16" ht="15" customHeight="1" x14ac:dyDescent="0.25">
      <c r="A172" s="49"/>
      <c r="B172" s="104"/>
      <c r="C172" s="61"/>
      <c r="D172" s="50"/>
      <c r="E172" s="104"/>
      <c r="F172" s="61"/>
      <c r="G172" s="62"/>
      <c r="H172" s="62"/>
      <c r="I172" s="66"/>
      <c r="J172" s="67"/>
      <c r="K172" s="67"/>
      <c r="L172" s="67"/>
      <c r="M172" s="68"/>
      <c r="N172" s="69"/>
      <c r="O172" s="69"/>
      <c r="P172" s="69"/>
    </row>
    <row r="173" spans="1:16" ht="15" customHeight="1" x14ac:dyDescent="0.25">
      <c r="A173" s="49"/>
      <c r="B173" s="104"/>
      <c r="C173" s="61"/>
      <c r="D173" s="50"/>
      <c r="E173" s="104"/>
      <c r="F173" s="61"/>
      <c r="G173" s="62"/>
      <c r="H173" s="62"/>
      <c r="I173" s="66"/>
      <c r="J173" s="67"/>
      <c r="K173" s="67"/>
      <c r="L173" s="67"/>
      <c r="M173" s="68"/>
      <c r="N173" s="69"/>
      <c r="O173" s="69"/>
      <c r="P173" s="69"/>
    </row>
    <row r="174" spans="1:16" ht="15" customHeight="1" x14ac:dyDescent="0.25">
      <c r="A174" s="49"/>
      <c r="B174" s="104"/>
      <c r="C174" s="61"/>
      <c r="D174" s="50"/>
      <c r="E174" s="104"/>
      <c r="F174" s="61"/>
      <c r="G174" s="62"/>
      <c r="H174" s="62"/>
      <c r="I174" s="66"/>
      <c r="J174" s="67"/>
      <c r="K174" s="67"/>
      <c r="L174" s="67"/>
      <c r="M174" s="68"/>
      <c r="N174" s="69"/>
      <c r="O174" s="69"/>
      <c r="P174" s="69"/>
    </row>
    <row r="175" spans="1:16" ht="15" customHeight="1" x14ac:dyDescent="0.25">
      <c r="A175" s="49"/>
      <c r="B175" s="104"/>
      <c r="C175" s="61"/>
      <c r="D175" s="50"/>
      <c r="E175" s="104"/>
      <c r="F175" s="61"/>
      <c r="G175" s="62"/>
      <c r="H175" s="62"/>
      <c r="I175" s="66"/>
      <c r="J175" s="67"/>
      <c r="K175" s="67"/>
      <c r="L175" s="67"/>
      <c r="M175" s="68"/>
      <c r="N175" s="69"/>
      <c r="O175" s="69"/>
      <c r="P175" s="69"/>
    </row>
    <row r="176" spans="1:16" ht="15" customHeight="1" x14ac:dyDescent="0.25">
      <c r="A176" s="49"/>
      <c r="B176" s="104"/>
      <c r="C176" s="61"/>
      <c r="D176" s="50"/>
      <c r="E176" s="104"/>
      <c r="F176" s="61"/>
      <c r="G176" s="62"/>
      <c r="H176" s="62"/>
      <c r="I176" s="66"/>
      <c r="J176" s="67"/>
      <c r="K176" s="67"/>
      <c r="L176" s="67"/>
      <c r="M176" s="68"/>
      <c r="N176" s="69"/>
      <c r="O176" s="69"/>
      <c r="P176" s="69"/>
    </row>
    <row r="177" spans="1:16" ht="15" customHeight="1" x14ac:dyDescent="0.25">
      <c r="A177" s="49"/>
      <c r="B177" s="104"/>
      <c r="C177" s="61"/>
      <c r="D177" s="50"/>
      <c r="E177" s="104"/>
      <c r="F177" s="61"/>
      <c r="G177" s="62"/>
      <c r="H177" s="62"/>
      <c r="I177" s="66"/>
      <c r="J177" s="67"/>
      <c r="K177" s="67"/>
      <c r="L177" s="67"/>
      <c r="M177" s="68"/>
      <c r="N177" s="69"/>
      <c r="O177" s="69"/>
      <c r="P177" s="69"/>
    </row>
    <row r="178" spans="1:16" ht="15" customHeight="1" x14ac:dyDescent="0.25">
      <c r="A178" s="49"/>
      <c r="B178" s="104"/>
      <c r="C178" s="61"/>
      <c r="D178" s="50"/>
      <c r="E178" s="104"/>
      <c r="F178" s="61"/>
      <c r="G178" s="62"/>
      <c r="H178" s="62"/>
      <c r="I178" s="66"/>
      <c r="J178" s="67"/>
      <c r="K178" s="67"/>
      <c r="L178" s="67"/>
      <c r="M178" s="68"/>
      <c r="N178" s="69"/>
      <c r="O178" s="69"/>
      <c r="P178" s="69"/>
    </row>
    <row r="179" spans="1:16" ht="15" customHeight="1" x14ac:dyDescent="0.25">
      <c r="A179" s="49"/>
      <c r="B179" s="104"/>
      <c r="C179" s="61"/>
      <c r="D179" s="50"/>
      <c r="E179" s="104"/>
      <c r="F179" s="61"/>
      <c r="G179" s="62"/>
      <c r="H179" s="62"/>
      <c r="I179" s="66"/>
      <c r="J179" s="67"/>
      <c r="K179" s="67"/>
      <c r="L179" s="67"/>
      <c r="M179" s="68"/>
      <c r="N179" s="69"/>
      <c r="O179" s="69"/>
      <c r="P179" s="69"/>
    </row>
    <row r="180" spans="1:16" ht="15" customHeight="1" x14ac:dyDescent="0.25">
      <c r="A180" s="49"/>
      <c r="B180" s="104"/>
      <c r="C180" s="61"/>
      <c r="D180" s="50"/>
      <c r="E180" s="104"/>
      <c r="F180" s="61"/>
      <c r="G180" s="62"/>
      <c r="H180" s="62"/>
      <c r="I180" s="66"/>
      <c r="J180" s="67"/>
      <c r="K180" s="67"/>
      <c r="L180" s="67"/>
      <c r="M180" s="68"/>
      <c r="N180" s="69"/>
      <c r="O180" s="69"/>
      <c r="P180" s="69"/>
    </row>
    <row r="181" spans="1:16" ht="15" customHeight="1" x14ac:dyDescent="0.25">
      <c r="A181" s="49"/>
      <c r="B181" s="104"/>
      <c r="C181" s="61"/>
      <c r="D181" s="50"/>
      <c r="E181" s="104"/>
      <c r="F181" s="61"/>
      <c r="G181" s="62"/>
      <c r="H181" s="62"/>
      <c r="I181" s="66"/>
      <c r="J181" s="67"/>
      <c r="K181" s="67"/>
      <c r="L181" s="67"/>
      <c r="M181" s="68"/>
      <c r="N181" s="69"/>
      <c r="O181" s="69"/>
      <c r="P181" s="69"/>
    </row>
    <row r="182" spans="1:16" ht="15" customHeight="1" x14ac:dyDescent="0.25">
      <c r="A182" s="49"/>
      <c r="B182" s="104"/>
      <c r="C182" s="61"/>
      <c r="D182" s="50"/>
      <c r="E182" s="104"/>
      <c r="F182" s="61"/>
      <c r="G182" s="62"/>
      <c r="H182" s="62"/>
      <c r="I182" s="66"/>
      <c r="J182" s="67"/>
      <c r="K182" s="67"/>
      <c r="L182" s="67"/>
      <c r="M182" s="68"/>
      <c r="N182" s="69"/>
      <c r="O182" s="69"/>
      <c r="P182" s="69"/>
    </row>
    <row r="183" spans="1:16" ht="15" customHeight="1" x14ac:dyDescent="0.25">
      <c r="A183" s="49"/>
      <c r="B183" s="104"/>
      <c r="C183" s="61"/>
      <c r="D183" s="50"/>
      <c r="E183" s="104"/>
      <c r="F183" s="61"/>
      <c r="G183" s="62"/>
      <c r="H183" s="62"/>
      <c r="I183" s="66"/>
      <c r="J183" s="67"/>
      <c r="K183" s="67"/>
      <c r="L183" s="67"/>
      <c r="M183" s="68"/>
      <c r="N183" s="69"/>
      <c r="O183" s="69"/>
      <c r="P183" s="69"/>
    </row>
    <row r="184" spans="1:16" ht="15" customHeight="1" x14ac:dyDescent="0.25">
      <c r="A184" s="49"/>
      <c r="B184" s="104"/>
      <c r="C184" s="61"/>
      <c r="D184" s="50"/>
      <c r="E184" s="104"/>
      <c r="F184" s="61"/>
      <c r="G184" s="62"/>
      <c r="H184" s="62"/>
      <c r="I184" s="66"/>
      <c r="J184" s="67"/>
      <c r="K184" s="67"/>
      <c r="L184" s="67"/>
      <c r="M184" s="68"/>
      <c r="N184" s="69"/>
      <c r="O184" s="69"/>
      <c r="P184" s="69"/>
    </row>
    <row r="185" spans="1:16" ht="15" customHeight="1" x14ac:dyDescent="0.25">
      <c r="A185" s="49"/>
      <c r="B185" s="104"/>
      <c r="C185" s="61"/>
      <c r="D185" s="50"/>
      <c r="E185" s="104"/>
      <c r="F185" s="61"/>
      <c r="G185" s="62"/>
      <c r="H185" s="62"/>
      <c r="I185" s="66"/>
      <c r="J185" s="67"/>
      <c r="K185" s="67"/>
      <c r="L185" s="67"/>
      <c r="M185" s="68"/>
      <c r="N185" s="69"/>
      <c r="O185" s="69"/>
      <c r="P185" s="69"/>
    </row>
    <row r="186" spans="1:16" ht="15" customHeight="1" x14ac:dyDescent="0.25">
      <c r="A186" s="49"/>
      <c r="B186" s="104"/>
      <c r="C186" s="61"/>
      <c r="D186" s="50"/>
      <c r="E186" s="104"/>
      <c r="F186" s="61"/>
      <c r="G186" s="62"/>
      <c r="H186" s="62"/>
      <c r="I186" s="66"/>
      <c r="J186" s="67"/>
      <c r="K186" s="67"/>
      <c r="L186" s="67"/>
      <c r="M186" s="68"/>
      <c r="N186" s="69"/>
      <c r="O186" s="69"/>
      <c r="P186" s="69"/>
    </row>
    <row r="187" spans="1:16" ht="15" customHeight="1" x14ac:dyDescent="0.25">
      <c r="A187" s="49"/>
      <c r="B187" s="104"/>
      <c r="C187" s="61"/>
      <c r="D187" s="50"/>
      <c r="E187" s="104"/>
      <c r="F187" s="61"/>
      <c r="G187" s="62"/>
      <c r="H187" s="62"/>
      <c r="I187" s="66"/>
      <c r="J187" s="67"/>
      <c r="K187" s="67"/>
      <c r="L187" s="67"/>
      <c r="M187" s="68"/>
      <c r="N187" s="69"/>
      <c r="O187" s="69"/>
      <c r="P187" s="69"/>
    </row>
    <row r="188" spans="1:16" ht="15" customHeight="1" x14ac:dyDescent="0.25">
      <c r="A188" s="49"/>
      <c r="B188" s="104"/>
      <c r="C188" s="61"/>
      <c r="D188" s="50"/>
      <c r="E188" s="104"/>
      <c r="F188" s="61"/>
      <c r="G188" s="62"/>
      <c r="H188" s="62"/>
      <c r="I188" s="66"/>
      <c r="J188" s="67"/>
      <c r="K188" s="67"/>
      <c r="L188" s="67"/>
      <c r="M188" s="68"/>
      <c r="N188" s="69"/>
      <c r="O188" s="69"/>
      <c r="P188" s="69"/>
    </row>
    <row r="189" spans="1:16" ht="15" customHeight="1" x14ac:dyDescent="0.25">
      <c r="A189" s="49"/>
      <c r="B189" s="104"/>
      <c r="C189" s="61"/>
      <c r="D189" s="50"/>
      <c r="E189" s="104"/>
      <c r="F189" s="61"/>
      <c r="G189" s="62"/>
      <c r="H189" s="62"/>
      <c r="I189" s="66"/>
      <c r="J189" s="67"/>
      <c r="K189" s="67"/>
      <c r="L189" s="67"/>
      <c r="M189" s="68"/>
      <c r="N189" s="69"/>
      <c r="O189" s="69"/>
      <c r="P189" s="69"/>
    </row>
    <row r="190" spans="1:16" ht="15" customHeight="1" x14ac:dyDescent="0.25">
      <c r="A190" s="49"/>
      <c r="B190" s="104"/>
      <c r="C190" s="61"/>
      <c r="D190" s="50"/>
      <c r="E190" s="104"/>
      <c r="F190" s="61"/>
      <c r="G190" s="62"/>
      <c r="H190" s="62"/>
      <c r="I190" s="66"/>
      <c r="J190" s="67"/>
      <c r="K190" s="67"/>
      <c r="L190" s="67"/>
      <c r="M190" s="68"/>
      <c r="N190" s="69"/>
      <c r="O190" s="69"/>
      <c r="P190" s="69"/>
    </row>
    <row r="191" spans="1:16" ht="15" customHeight="1" x14ac:dyDescent="0.25">
      <c r="A191" s="49"/>
      <c r="B191" s="104"/>
      <c r="C191" s="61"/>
      <c r="D191" s="50"/>
      <c r="E191" s="104"/>
      <c r="F191" s="61"/>
      <c r="G191" s="62"/>
      <c r="H191" s="62"/>
      <c r="I191" s="66"/>
      <c r="J191" s="67"/>
      <c r="K191" s="67"/>
      <c r="L191" s="67"/>
      <c r="M191" s="68"/>
      <c r="N191" s="69"/>
      <c r="O191" s="69"/>
      <c r="P191" s="69"/>
    </row>
    <row r="192" spans="1:16" ht="15" customHeight="1" x14ac:dyDescent="0.25">
      <c r="A192" s="49"/>
      <c r="B192" s="104"/>
      <c r="C192" s="61"/>
      <c r="D192" s="50"/>
      <c r="E192" s="104"/>
      <c r="F192" s="61"/>
      <c r="G192" s="62"/>
      <c r="H192" s="62"/>
      <c r="I192" s="66"/>
      <c r="J192" s="67"/>
      <c r="K192" s="67"/>
      <c r="L192" s="67"/>
      <c r="M192" s="68"/>
      <c r="N192" s="69"/>
      <c r="O192" s="69"/>
      <c r="P192" s="69"/>
    </row>
    <row r="193" spans="1:16" ht="15" customHeight="1" x14ac:dyDescent="0.25">
      <c r="A193" s="49"/>
      <c r="B193" s="104"/>
      <c r="C193" s="61"/>
      <c r="D193" s="50"/>
      <c r="E193" s="104"/>
      <c r="F193" s="61"/>
      <c r="G193" s="62"/>
      <c r="H193" s="62"/>
      <c r="I193" s="66"/>
      <c r="J193" s="67"/>
      <c r="K193" s="67"/>
      <c r="L193" s="67"/>
      <c r="M193" s="68"/>
      <c r="N193" s="69"/>
      <c r="O193" s="69"/>
      <c r="P193" s="69"/>
    </row>
    <row r="194" spans="1:16" ht="15" customHeight="1" x14ac:dyDescent="0.25">
      <c r="A194" s="49"/>
      <c r="B194" s="104"/>
      <c r="C194" s="61"/>
      <c r="D194" s="50"/>
      <c r="E194" s="104"/>
      <c r="F194" s="61"/>
      <c r="G194" s="62"/>
      <c r="H194" s="62"/>
      <c r="I194" s="66"/>
      <c r="J194" s="67"/>
      <c r="K194" s="67"/>
      <c r="L194" s="67"/>
      <c r="M194" s="68"/>
      <c r="N194" s="69"/>
      <c r="O194" s="69"/>
      <c r="P194" s="69"/>
    </row>
    <row r="195" spans="1:16" ht="15" customHeight="1" x14ac:dyDescent="0.25">
      <c r="A195" s="49"/>
      <c r="B195" s="104"/>
      <c r="C195" s="61"/>
      <c r="D195" s="50"/>
      <c r="E195" s="104"/>
      <c r="F195" s="61"/>
      <c r="G195" s="62"/>
      <c r="H195" s="62"/>
      <c r="I195" s="66"/>
      <c r="J195" s="67"/>
      <c r="K195" s="67"/>
      <c r="L195" s="67"/>
      <c r="M195" s="68"/>
      <c r="N195" s="69"/>
      <c r="O195" s="69"/>
      <c r="P195" s="69"/>
    </row>
    <row r="196" spans="1:16" ht="15" customHeight="1" x14ac:dyDescent="0.25">
      <c r="A196" s="49"/>
      <c r="B196" s="104"/>
      <c r="C196" s="61"/>
      <c r="D196" s="50"/>
      <c r="E196" s="104"/>
      <c r="F196" s="61"/>
      <c r="G196" s="62"/>
      <c r="H196" s="62"/>
      <c r="I196" s="66"/>
      <c r="J196" s="67"/>
      <c r="K196" s="67"/>
      <c r="L196" s="67"/>
      <c r="M196" s="68"/>
      <c r="N196" s="69"/>
      <c r="O196" s="69"/>
      <c r="P196" s="69"/>
    </row>
    <row r="197" spans="1:16" ht="15" customHeight="1" x14ac:dyDescent="0.25">
      <c r="A197" s="49"/>
      <c r="B197" s="104"/>
      <c r="C197" s="61"/>
      <c r="D197" s="50"/>
      <c r="E197" s="104"/>
      <c r="F197" s="61"/>
      <c r="G197" s="62"/>
      <c r="H197" s="62"/>
      <c r="I197" s="66"/>
      <c r="J197" s="67"/>
      <c r="K197" s="67"/>
      <c r="L197" s="67"/>
      <c r="M197" s="68"/>
      <c r="N197" s="69"/>
      <c r="O197" s="69"/>
      <c r="P197" s="69"/>
    </row>
    <row r="198" spans="1:16" ht="15" customHeight="1" x14ac:dyDescent="0.25">
      <c r="A198" s="49"/>
      <c r="B198" s="104"/>
      <c r="C198" s="61"/>
      <c r="D198" s="50"/>
      <c r="E198" s="104"/>
      <c r="F198" s="61"/>
      <c r="G198" s="62"/>
      <c r="H198" s="62"/>
      <c r="I198" s="66"/>
      <c r="J198" s="67"/>
      <c r="K198" s="67"/>
      <c r="L198" s="67"/>
      <c r="M198" s="68"/>
      <c r="N198" s="69"/>
      <c r="O198" s="69"/>
      <c r="P198" s="69"/>
    </row>
    <row r="199" spans="1:16" ht="15" customHeight="1" x14ac:dyDescent="0.25">
      <c r="A199" s="49"/>
      <c r="B199" s="104"/>
      <c r="C199" s="61"/>
      <c r="D199" s="50"/>
      <c r="E199" s="104"/>
      <c r="F199" s="61"/>
      <c r="G199" s="62"/>
      <c r="H199" s="62"/>
      <c r="I199" s="66"/>
      <c r="J199" s="67"/>
      <c r="K199" s="67"/>
      <c r="L199" s="67"/>
      <c r="M199" s="68"/>
      <c r="N199" s="69"/>
      <c r="O199" s="69"/>
      <c r="P199" s="69"/>
    </row>
    <row r="200" spans="1:16" ht="15" customHeight="1" x14ac:dyDescent="0.25">
      <c r="A200" s="49"/>
      <c r="B200" s="104"/>
      <c r="C200" s="61"/>
      <c r="D200" s="50"/>
      <c r="E200" s="104"/>
      <c r="F200" s="61"/>
      <c r="G200" s="62"/>
      <c r="H200" s="62"/>
      <c r="I200" s="66"/>
      <c r="J200" s="67"/>
      <c r="K200" s="67"/>
      <c r="L200" s="67"/>
      <c r="M200" s="68"/>
      <c r="N200" s="69"/>
      <c r="O200" s="69"/>
      <c r="P200" s="69"/>
    </row>
    <row r="201" spans="1:16" ht="15" customHeight="1" x14ac:dyDescent="0.25">
      <c r="A201" s="49"/>
      <c r="B201" s="104"/>
      <c r="C201" s="61"/>
      <c r="D201" s="50"/>
      <c r="E201" s="104"/>
      <c r="F201" s="61"/>
      <c r="G201" s="62"/>
      <c r="H201" s="62"/>
      <c r="I201" s="66"/>
      <c r="J201" s="67"/>
      <c r="K201" s="67"/>
      <c r="L201" s="67"/>
      <c r="M201" s="68"/>
      <c r="N201" s="69"/>
      <c r="O201" s="69"/>
      <c r="P201" s="69"/>
    </row>
    <row r="202" spans="1:16" ht="15" customHeight="1" x14ac:dyDescent="0.25">
      <c r="A202" s="49"/>
      <c r="B202" s="104"/>
      <c r="C202" s="61"/>
      <c r="D202" s="50"/>
      <c r="E202" s="104"/>
      <c r="F202" s="61"/>
      <c r="G202" s="62"/>
      <c r="H202" s="62"/>
      <c r="I202" s="66"/>
      <c r="J202" s="67"/>
      <c r="K202" s="67"/>
      <c r="L202" s="67"/>
      <c r="M202" s="68"/>
      <c r="N202" s="69"/>
      <c r="O202" s="69"/>
      <c r="P202" s="69"/>
    </row>
    <row r="203" spans="1:16" ht="15" customHeight="1" x14ac:dyDescent="0.25">
      <c r="A203" s="49"/>
      <c r="B203" s="104"/>
      <c r="C203" s="61"/>
      <c r="D203" s="50"/>
      <c r="E203" s="104"/>
      <c r="F203" s="61"/>
      <c r="G203" s="62"/>
      <c r="H203" s="62"/>
      <c r="I203" s="66"/>
      <c r="J203" s="67"/>
      <c r="K203" s="67"/>
      <c r="L203" s="67"/>
      <c r="M203" s="68"/>
      <c r="N203" s="69"/>
      <c r="O203" s="69"/>
      <c r="P203" s="69"/>
    </row>
    <row r="204" spans="1:16" ht="15" customHeight="1" x14ac:dyDescent="0.25">
      <c r="A204" s="49"/>
      <c r="B204" s="104"/>
      <c r="C204" s="61"/>
      <c r="D204" s="50"/>
      <c r="E204" s="104"/>
      <c r="F204" s="61"/>
      <c r="G204" s="62"/>
      <c r="H204" s="62"/>
      <c r="I204" s="66"/>
      <c r="J204" s="67"/>
      <c r="K204" s="67"/>
      <c r="L204" s="67"/>
      <c r="M204" s="68"/>
      <c r="N204" s="69"/>
      <c r="O204" s="69"/>
      <c r="P204" s="69"/>
    </row>
    <row r="205" spans="1:16" ht="15" customHeight="1" x14ac:dyDescent="0.25">
      <c r="A205" s="49"/>
      <c r="B205" s="104"/>
      <c r="C205" s="61"/>
      <c r="D205" s="50"/>
      <c r="E205" s="104"/>
      <c r="F205" s="61"/>
      <c r="G205" s="62"/>
      <c r="H205" s="62"/>
      <c r="I205" s="66"/>
      <c r="J205" s="67"/>
      <c r="K205" s="67"/>
      <c r="L205" s="67"/>
      <c r="M205" s="68"/>
      <c r="N205" s="69"/>
      <c r="O205" s="69"/>
      <c r="P205" s="69"/>
    </row>
    <row r="206" spans="1:16" ht="15" customHeight="1" x14ac:dyDescent="0.25">
      <c r="A206" s="49"/>
      <c r="B206" s="104"/>
      <c r="C206" s="61"/>
      <c r="D206" s="50"/>
      <c r="E206" s="104"/>
      <c r="F206" s="61"/>
      <c r="G206" s="62"/>
      <c r="H206" s="62"/>
      <c r="I206" s="66"/>
      <c r="J206" s="67"/>
      <c r="K206" s="67"/>
      <c r="L206" s="67"/>
      <c r="M206" s="68"/>
      <c r="N206" s="69"/>
      <c r="O206" s="69"/>
      <c r="P206" s="69"/>
    </row>
    <row r="207" spans="1:16" ht="15" customHeight="1" x14ac:dyDescent="0.25">
      <c r="A207" s="49"/>
      <c r="B207" s="104"/>
      <c r="C207" s="61"/>
      <c r="D207" s="50"/>
      <c r="E207" s="104"/>
      <c r="F207" s="61"/>
      <c r="G207" s="62"/>
      <c r="H207" s="62"/>
      <c r="I207" s="66"/>
      <c r="J207" s="67"/>
      <c r="K207" s="67"/>
      <c r="L207" s="67"/>
      <c r="M207" s="68"/>
      <c r="N207" s="69"/>
      <c r="O207" s="69"/>
      <c r="P207" s="69"/>
    </row>
    <row r="208" spans="1:16" ht="15" customHeight="1" x14ac:dyDescent="0.25">
      <c r="A208" s="49"/>
      <c r="B208" s="104"/>
      <c r="C208" s="61"/>
      <c r="D208" s="50"/>
      <c r="E208" s="104"/>
      <c r="F208" s="61"/>
      <c r="G208" s="62"/>
      <c r="H208" s="62"/>
      <c r="I208" s="66"/>
      <c r="J208" s="67"/>
      <c r="K208" s="67"/>
      <c r="L208" s="67"/>
      <c r="M208" s="68"/>
      <c r="N208" s="69"/>
      <c r="O208" s="69"/>
      <c r="P208" s="69"/>
    </row>
    <row r="209" spans="1:16" ht="15" customHeight="1" x14ac:dyDescent="0.25">
      <c r="A209" s="49"/>
      <c r="B209" s="104"/>
      <c r="C209" s="61"/>
      <c r="D209" s="50"/>
      <c r="E209" s="104"/>
      <c r="F209" s="61"/>
      <c r="G209" s="62"/>
      <c r="H209" s="62"/>
      <c r="I209" s="66"/>
      <c r="J209" s="67"/>
      <c r="K209" s="67"/>
      <c r="L209" s="67"/>
      <c r="M209" s="68"/>
      <c r="N209" s="69"/>
      <c r="O209" s="69"/>
      <c r="P209" s="69"/>
    </row>
    <row r="210" spans="1:16" ht="15" customHeight="1" x14ac:dyDescent="0.25">
      <c r="A210" s="49"/>
      <c r="B210" s="104"/>
      <c r="C210" s="61"/>
      <c r="D210" s="50"/>
      <c r="E210" s="104"/>
      <c r="F210" s="61"/>
      <c r="G210" s="62"/>
      <c r="H210" s="62"/>
      <c r="I210" s="66"/>
      <c r="J210" s="67"/>
      <c r="K210" s="67"/>
      <c r="L210" s="67"/>
      <c r="M210" s="68"/>
      <c r="N210" s="69"/>
      <c r="O210" s="69"/>
      <c r="P210" s="69"/>
    </row>
    <row r="211" spans="1:16" ht="15" customHeight="1" x14ac:dyDescent="0.25">
      <c r="A211" s="49"/>
      <c r="B211" s="104"/>
      <c r="C211" s="61"/>
      <c r="D211" s="50"/>
      <c r="E211" s="104"/>
      <c r="F211" s="61"/>
      <c r="G211" s="62"/>
      <c r="H211" s="62"/>
      <c r="I211" s="66"/>
      <c r="J211" s="67"/>
      <c r="K211" s="67"/>
      <c r="L211" s="67"/>
      <c r="M211" s="68"/>
      <c r="N211" s="69"/>
      <c r="O211" s="69"/>
      <c r="P211" s="69"/>
    </row>
    <row r="212" spans="1:16" ht="15" customHeight="1" x14ac:dyDescent="0.25">
      <c r="A212" s="49"/>
      <c r="B212" s="104"/>
      <c r="C212" s="61"/>
      <c r="D212" s="50"/>
      <c r="E212" s="104"/>
      <c r="F212" s="61"/>
      <c r="G212" s="62"/>
      <c r="H212" s="62"/>
      <c r="I212" s="66"/>
      <c r="J212" s="67"/>
      <c r="K212" s="67"/>
      <c r="L212" s="67"/>
      <c r="M212" s="68"/>
      <c r="N212" s="69"/>
      <c r="O212" s="69"/>
      <c r="P212" s="69"/>
    </row>
    <row r="213" spans="1:16" ht="15" customHeight="1" x14ac:dyDescent="0.25">
      <c r="A213" s="49"/>
      <c r="B213" s="104"/>
      <c r="C213" s="61"/>
      <c r="D213" s="50"/>
      <c r="E213" s="104"/>
      <c r="F213" s="61"/>
      <c r="G213" s="62"/>
      <c r="H213" s="62"/>
      <c r="I213" s="66"/>
      <c r="J213" s="67"/>
      <c r="K213" s="67"/>
      <c r="L213" s="67"/>
      <c r="M213" s="68"/>
      <c r="N213" s="69"/>
      <c r="O213" s="69"/>
      <c r="P213" s="69"/>
    </row>
    <row r="214" spans="1:16" ht="15" customHeight="1" x14ac:dyDescent="0.25">
      <c r="A214" s="49"/>
      <c r="B214" s="104"/>
      <c r="C214" s="61"/>
      <c r="D214" s="50"/>
      <c r="E214" s="104"/>
      <c r="F214" s="61"/>
      <c r="G214" s="62"/>
      <c r="H214" s="62"/>
      <c r="I214" s="66"/>
      <c r="J214" s="67"/>
      <c r="K214" s="67"/>
      <c r="L214" s="67"/>
      <c r="M214" s="68"/>
      <c r="N214" s="69"/>
      <c r="O214" s="69"/>
      <c r="P214" s="69"/>
    </row>
    <row r="215" spans="1:16" ht="15" customHeight="1" x14ac:dyDescent="0.25">
      <c r="A215" s="49"/>
      <c r="B215" s="104"/>
      <c r="C215" s="61"/>
      <c r="D215" s="50"/>
      <c r="E215" s="104"/>
      <c r="F215" s="61"/>
      <c r="G215" s="62"/>
      <c r="H215" s="62"/>
      <c r="I215" s="66"/>
      <c r="J215" s="67"/>
      <c r="K215" s="67"/>
      <c r="L215" s="67"/>
      <c r="M215" s="68"/>
      <c r="N215" s="69"/>
      <c r="O215" s="69"/>
      <c r="P215" s="69"/>
    </row>
    <row r="216" spans="1:16" ht="15" customHeight="1" x14ac:dyDescent="0.25">
      <c r="A216" s="49"/>
      <c r="B216" s="104"/>
      <c r="C216" s="61"/>
      <c r="D216" s="50"/>
      <c r="E216" s="104"/>
      <c r="F216" s="61"/>
      <c r="G216" s="62"/>
      <c r="H216" s="62"/>
      <c r="I216" s="66"/>
      <c r="J216" s="67"/>
      <c r="K216" s="67"/>
      <c r="L216" s="67"/>
      <c r="M216" s="68"/>
      <c r="N216" s="69"/>
      <c r="O216" s="69"/>
      <c r="P216" s="69"/>
    </row>
    <row r="217" spans="1:16" ht="15" customHeight="1" x14ac:dyDescent="0.25">
      <c r="A217" s="49"/>
      <c r="B217" s="104"/>
      <c r="C217" s="61"/>
      <c r="D217" s="50"/>
      <c r="E217" s="104"/>
      <c r="F217" s="61"/>
      <c r="G217" s="62"/>
      <c r="H217" s="62"/>
      <c r="I217" s="66"/>
      <c r="J217" s="67"/>
      <c r="K217" s="67"/>
      <c r="L217" s="67"/>
      <c r="M217" s="68"/>
      <c r="N217" s="69"/>
      <c r="O217" s="69"/>
      <c r="P217" s="69"/>
    </row>
    <row r="218" spans="1:16" ht="15" customHeight="1" x14ac:dyDescent="0.25">
      <c r="A218" s="49"/>
      <c r="B218" s="104"/>
      <c r="C218" s="61"/>
      <c r="D218" s="50"/>
      <c r="E218" s="104"/>
      <c r="F218" s="61"/>
      <c r="G218" s="62"/>
      <c r="H218" s="62"/>
      <c r="I218" s="66"/>
      <c r="J218" s="67"/>
      <c r="K218" s="67"/>
      <c r="L218" s="67"/>
      <c r="M218" s="68"/>
      <c r="N218" s="69"/>
      <c r="O218" s="69"/>
      <c r="P218" s="69"/>
    </row>
    <row r="219" spans="1:16" ht="15" customHeight="1" x14ac:dyDescent="0.25">
      <c r="A219" s="49"/>
      <c r="B219" s="104"/>
      <c r="C219" s="61"/>
      <c r="D219" s="50"/>
      <c r="E219" s="104"/>
      <c r="F219" s="61"/>
      <c r="G219" s="62"/>
      <c r="H219" s="62"/>
      <c r="I219" s="66"/>
      <c r="J219" s="67"/>
      <c r="K219" s="67"/>
      <c r="L219" s="67"/>
      <c r="M219" s="68"/>
      <c r="N219" s="69"/>
      <c r="O219" s="69"/>
      <c r="P219" s="69"/>
    </row>
    <row r="220" spans="1:16" ht="15" customHeight="1" x14ac:dyDescent="0.25">
      <c r="A220" s="49"/>
      <c r="B220" s="104"/>
      <c r="C220" s="61"/>
      <c r="D220" s="50"/>
      <c r="E220" s="104"/>
      <c r="F220" s="61"/>
      <c r="G220" s="62"/>
      <c r="H220" s="62"/>
      <c r="I220" s="66"/>
      <c r="J220" s="67"/>
      <c r="K220" s="67"/>
      <c r="L220" s="67"/>
      <c r="M220" s="68"/>
      <c r="N220" s="69"/>
      <c r="O220" s="69"/>
      <c r="P220" s="69"/>
    </row>
    <row r="221" spans="1:16" ht="15" customHeight="1" x14ac:dyDescent="0.25">
      <c r="A221" s="49"/>
      <c r="B221" s="104"/>
      <c r="C221" s="61"/>
      <c r="D221" s="50"/>
      <c r="E221" s="104"/>
      <c r="F221" s="61"/>
      <c r="G221" s="62"/>
      <c r="H221" s="62"/>
      <c r="I221" s="66"/>
      <c r="J221" s="67"/>
      <c r="K221" s="67"/>
      <c r="L221" s="67"/>
      <c r="M221" s="68"/>
      <c r="N221" s="69"/>
      <c r="O221" s="69"/>
      <c r="P221" s="69"/>
    </row>
    <row r="222" spans="1:16" ht="15" customHeight="1" x14ac:dyDescent="0.25">
      <c r="A222" s="49"/>
      <c r="B222" s="104"/>
      <c r="C222" s="61"/>
      <c r="D222" s="50"/>
      <c r="E222" s="104"/>
      <c r="F222" s="61"/>
      <c r="G222" s="62"/>
      <c r="H222" s="62"/>
      <c r="I222" s="66"/>
      <c r="J222" s="67"/>
      <c r="K222" s="67"/>
      <c r="L222" s="67"/>
      <c r="M222" s="68"/>
      <c r="N222" s="69"/>
      <c r="O222" s="69"/>
      <c r="P222" s="69"/>
    </row>
    <row r="223" spans="1:16" ht="15" customHeight="1" x14ac:dyDescent="0.25">
      <c r="A223" s="49"/>
      <c r="B223" s="104"/>
      <c r="C223" s="61"/>
      <c r="D223" s="50"/>
      <c r="E223" s="104"/>
      <c r="F223" s="61"/>
      <c r="G223" s="62"/>
      <c r="H223" s="62"/>
      <c r="I223" s="66"/>
      <c r="J223" s="67"/>
      <c r="K223" s="67"/>
      <c r="L223" s="67"/>
      <c r="M223" s="68"/>
      <c r="N223" s="69"/>
      <c r="O223" s="69"/>
      <c r="P223" s="69"/>
    </row>
    <row r="224" spans="1:16" ht="15" customHeight="1" x14ac:dyDescent="0.25">
      <c r="A224" s="49"/>
      <c r="B224" s="104"/>
      <c r="C224" s="61"/>
      <c r="D224" s="50"/>
      <c r="E224" s="104"/>
      <c r="F224" s="61"/>
      <c r="G224" s="62"/>
      <c r="H224" s="62"/>
      <c r="I224" s="66"/>
      <c r="J224" s="67"/>
      <c r="K224" s="67"/>
      <c r="L224" s="67"/>
      <c r="M224" s="68"/>
      <c r="N224" s="69"/>
      <c r="O224" s="69"/>
      <c r="P224" s="69"/>
    </row>
    <row r="225" spans="1:16" ht="15" customHeight="1" x14ac:dyDescent="0.25">
      <c r="A225" s="49"/>
      <c r="B225" s="104"/>
      <c r="C225" s="61"/>
      <c r="D225" s="50"/>
      <c r="E225" s="104"/>
      <c r="F225" s="61"/>
      <c r="G225" s="62"/>
      <c r="H225" s="62"/>
      <c r="I225" s="66"/>
      <c r="J225" s="67"/>
      <c r="K225" s="67"/>
      <c r="L225" s="67"/>
      <c r="M225" s="68"/>
      <c r="N225" s="69"/>
      <c r="O225" s="69"/>
      <c r="P225" s="69"/>
    </row>
    <row r="226" spans="1:16" ht="15" customHeight="1" x14ac:dyDescent="0.25">
      <c r="A226" s="49"/>
      <c r="B226" s="104"/>
      <c r="C226" s="61"/>
      <c r="D226" s="50"/>
      <c r="E226" s="104"/>
      <c r="F226" s="61"/>
      <c r="G226" s="62"/>
      <c r="H226" s="62"/>
      <c r="I226" s="66"/>
      <c r="J226" s="67"/>
      <c r="K226" s="67"/>
      <c r="L226" s="67"/>
      <c r="M226" s="68"/>
      <c r="N226" s="69"/>
      <c r="O226" s="69"/>
      <c r="P226" s="69"/>
    </row>
    <row r="227" spans="1:16" ht="15" customHeight="1" x14ac:dyDescent="0.25">
      <c r="A227" s="49"/>
      <c r="B227" s="104"/>
      <c r="C227" s="61"/>
      <c r="D227" s="50"/>
      <c r="E227" s="104"/>
      <c r="F227" s="61"/>
      <c r="G227" s="62"/>
      <c r="H227" s="62"/>
      <c r="I227" s="66"/>
      <c r="J227" s="67"/>
      <c r="K227" s="67"/>
      <c r="L227" s="67"/>
      <c r="M227" s="68"/>
      <c r="N227" s="69"/>
      <c r="O227" s="69"/>
      <c r="P227" s="69"/>
    </row>
    <row r="228" spans="1:16" ht="15" customHeight="1" x14ac:dyDescent="0.25">
      <c r="A228" s="49"/>
      <c r="B228" s="104"/>
      <c r="C228" s="61"/>
      <c r="D228" s="50"/>
      <c r="E228" s="104"/>
      <c r="F228" s="61"/>
      <c r="G228" s="62"/>
      <c r="H228" s="62"/>
      <c r="I228" s="66"/>
      <c r="J228" s="67"/>
      <c r="K228" s="67"/>
      <c r="L228" s="67"/>
      <c r="M228" s="68"/>
      <c r="N228" s="69"/>
      <c r="O228" s="69"/>
      <c r="P228" s="69"/>
    </row>
    <row r="229" spans="1:16" ht="15" customHeight="1" x14ac:dyDescent="0.25">
      <c r="A229" s="49"/>
      <c r="B229" s="104"/>
      <c r="C229" s="61"/>
      <c r="D229" s="50"/>
      <c r="E229" s="104"/>
      <c r="F229" s="61"/>
      <c r="G229" s="62"/>
      <c r="H229" s="62"/>
      <c r="I229" s="66"/>
      <c r="J229" s="67"/>
      <c r="K229" s="67"/>
      <c r="L229" s="67"/>
      <c r="M229" s="68"/>
      <c r="N229" s="69"/>
      <c r="O229" s="69"/>
      <c r="P229" s="69"/>
    </row>
    <row r="230" spans="1:16" ht="15" customHeight="1" x14ac:dyDescent="0.25">
      <c r="A230" s="49"/>
      <c r="B230" s="104"/>
      <c r="C230" s="61"/>
      <c r="D230" s="50"/>
      <c r="E230" s="104"/>
      <c r="F230" s="61"/>
      <c r="G230" s="62"/>
      <c r="H230" s="62"/>
      <c r="I230" s="66"/>
      <c r="J230" s="67"/>
      <c r="K230" s="67"/>
      <c r="L230" s="67"/>
      <c r="M230" s="68"/>
      <c r="N230" s="69"/>
      <c r="O230" s="69"/>
      <c r="P230" s="69"/>
    </row>
    <row r="231" spans="1:16" ht="15" customHeight="1" x14ac:dyDescent="0.25">
      <c r="A231" s="49"/>
      <c r="B231" s="104"/>
      <c r="C231" s="61"/>
      <c r="D231" s="50"/>
      <c r="E231" s="104"/>
      <c r="F231" s="61"/>
      <c r="G231" s="62"/>
      <c r="H231" s="62"/>
      <c r="I231" s="66"/>
      <c r="J231" s="67"/>
      <c r="K231" s="67"/>
      <c r="L231" s="67"/>
      <c r="M231" s="68"/>
      <c r="N231" s="69"/>
      <c r="O231" s="69"/>
      <c r="P231" s="69"/>
    </row>
    <row r="232" spans="1:16" ht="15" customHeight="1" x14ac:dyDescent="0.25">
      <c r="A232" s="49"/>
      <c r="B232" s="104"/>
      <c r="C232" s="61"/>
      <c r="D232" s="50"/>
      <c r="E232" s="104"/>
      <c r="F232" s="61"/>
      <c r="G232" s="62"/>
      <c r="H232" s="62"/>
      <c r="I232" s="66"/>
      <c r="J232" s="67"/>
      <c r="K232" s="67"/>
      <c r="L232" s="67"/>
      <c r="M232" s="68"/>
      <c r="N232" s="69"/>
      <c r="O232" s="69"/>
      <c r="P232" s="69"/>
    </row>
    <row r="233" spans="1:16" ht="15" customHeight="1" x14ac:dyDescent="0.25">
      <c r="A233" s="49"/>
      <c r="B233" s="104"/>
      <c r="C233" s="61"/>
      <c r="D233" s="50"/>
      <c r="E233" s="104"/>
      <c r="F233" s="61"/>
      <c r="G233" s="62"/>
      <c r="H233" s="62"/>
      <c r="I233" s="66"/>
      <c r="J233" s="67"/>
      <c r="K233" s="67"/>
      <c r="L233" s="67"/>
      <c r="M233" s="68"/>
      <c r="N233" s="69"/>
      <c r="O233" s="69"/>
      <c r="P233" s="69"/>
    </row>
    <row r="234" spans="1:16" ht="15" customHeight="1" x14ac:dyDescent="0.25">
      <c r="A234" s="49"/>
      <c r="B234" s="104"/>
      <c r="C234" s="61"/>
      <c r="D234" s="50"/>
      <c r="E234" s="104"/>
      <c r="F234" s="61"/>
      <c r="G234" s="62"/>
      <c r="H234" s="62"/>
      <c r="I234" s="66"/>
      <c r="J234" s="67"/>
      <c r="K234" s="67"/>
      <c r="L234" s="67"/>
      <c r="M234" s="68"/>
      <c r="N234" s="69"/>
      <c r="O234" s="69"/>
      <c r="P234" s="69"/>
    </row>
    <row r="235" spans="1:16" ht="15" customHeight="1" x14ac:dyDescent="0.25">
      <c r="A235" s="49"/>
      <c r="B235" s="104"/>
      <c r="C235" s="61"/>
      <c r="D235" s="50"/>
      <c r="E235" s="104"/>
      <c r="F235" s="61"/>
      <c r="G235" s="62"/>
      <c r="H235" s="62"/>
      <c r="I235" s="66"/>
      <c r="J235" s="67"/>
      <c r="K235" s="67"/>
      <c r="L235" s="67"/>
      <c r="M235" s="68"/>
      <c r="N235" s="69"/>
      <c r="O235" s="69"/>
      <c r="P235" s="69"/>
    </row>
    <row r="236" spans="1:16" ht="15" customHeight="1" x14ac:dyDescent="0.25">
      <c r="A236" s="49"/>
      <c r="B236" s="104"/>
      <c r="C236" s="61"/>
      <c r="D236" s="50"/>
      <c r="E236" s="104"/>
      <c r="F236" s="61"/>
      <c r="G236" s="62"/>
      <c r="H236" s="62"/>
      <c r="I236" s="66"/>
      <c r="J236" s="67"/>
      <c r="K236" s="67"/>
      <c r="L236" s="67"/>
      <c r="M236" s="68"/>
      <c r="N236" s="69"/>
      <c r="O236" s="69"/>
      <c r="P236" s="69"/>
    </row>
    <row r="237" spans="1:16" ht="15" customHeight="1" x14ac:dyDescent="0.25">
      <c r="A237" s="49"/>
      <c r="B237" s="104"/>
      <c r="C237" s="61"/>
      <c r="D237" s="50"/>
      <c r="E237" s="104"/>
      <c r="F237" s="61"/>
      <c r="G237" s="62"/>
      <c r="H237" s="62"/>
      <c r="I237" s="66"/>
      <c r="J237" s="67"/>
      <c r="K237" s="67"/>
      <c r="L237" s="67"/>
      <c r="M237" s="68"/>
      <c r="N237" s="69"/>
      <c r="O237" s="69"/>
      <c r="P237" s="69"/>
    </row>
    <row r="238" spans="1:16" ht="15" customHeight="1" x14ac:dyDescent="0.25">
      <c r="A238" s="49"/>
      <c r="B238" s="104"/>
      <c r="C238" s="61"/>
      <c r="D238" s="50"/>
      <c r="E238" s="104"/>
      <c r="F238" s="61"/>
      <c r="G238" s="62"/>
      <c r="H238" s="62"/>
      <c r="I238" s="66"/>
      <c r="J238" s="67"/>
      <c r="K238" s="67"/>
      <c r="L238" s="67"/>
      <c r="M238" s="68"/>
      <c r="N238" s="69"/>
      <c r="O238" s="69"/>
      <c r="P238" s="69"/>
    </row>
    <row r="239" spans="1:16" ht="15" customHeight="1" x14ac:dyDescent="0.25">
      <c r="A239" s="49"/>
      <c r="B239" s="104"/>
      <c r="C239" s="61"/>
      <c r="D239" s="50"/>
      <c r="E239" s="104"/>
      <c r="F239" s="61"/>
      <c r="G239" s="62"/>
      <c r="H239" s="62"/>
      <c r="I239" s="66"/>
      <c r="J239" s="67"/>
      <c r="K239" s="67"/>
      <c r="L239" s="67"/>
      <c r="M239" s="68"/>
      <c r="N239" s="69"/>
      <c r="O239" s="69"/>
      <c r="P239" s="69"/>
    </row>
    <row r="240" spans="1:16" ht="15" customHeight="1" x14ac:dyDescent="0.25">
      <c r="A240" s="49"/>
      <c r="B240" s="104"/>
      <c r="C240" s="61"/>
      <c r="D240" s="50"/>
      <c r="E240" s="104"/>
      <c r="F240" s="61"/>
      <c r="G240" s="62"/>
      <c r="H240" s="62"/>
      <c r="I240" s="66"/>
      <c r="J240" s="67"/>
      <c r="K240" s="67"/>
      <c r="L240" s="67"/>
      <c r="M240" s="68"/>
      <c r="N240" s="69"/>
      <c r="O240" s="69"/>
      <c r="P240" s="69"/>
    </row>
    <row r="241" spans="1:16" ht="15" customHeight="1" x14ac:dyDescent="0.25">
      <c r="A241" s="49"/>
      <c r="B241" s="104"/>
      <c r="C241" s="61"/>
      <c r="D241" s="50"/>
      <c r="E241" s="104"/>
      <c r="F241" s="61"/>
      <c r="G241" s="62"/>
      <c r="H241" s="62"/>
      <c r="I241" s="66"/>
      <c r="J241" s="67"/>
      <c r="K241" s="67"/>
      <c r="L241" s="67"/>
      <c r="M241" s="68"/>
      <c r="N241" s="69"/>
      <c r="O241" s="69"/>
      <c r="P241" s="69"/>
    </row>
    <row r="242" spans="1:16" ht="15" customHeight="1" x14ac:dyDescent="0.25">
      <c r="A242" s="49"/>
      <c r="B242" s="104"/>
      <c r="C242" s="61"/>
      <c r="D242" s="50"/>
      <c r="E242" s="104"/>
      <c r="F242" s="61"/>
      <c r="G242" s="62"/>
      <c r="H242" s="62"/>
      <c r="I242" s="66"/>
      <c r="J242" s="67"/>
      <c r="K242" s="67"/>
      <c r="L242" s="67"/>
      <c r="M242" s="68"/>
      <c r="N242" s="69"/>
      <c r="O242" s="69"/>
      <c r="P242" s="69"/>
    </row>
    <row r="243" spans="1:16" ht="15" customHeight="1" x14ac:dyDescent="0.25">
      <c r="A243" s="49"/>
      <c r="B243" s="104"/>
      <c r="C243" s="61"/>
      <c r="D243" s="50"/>
      <c r="E243" s="104"/>
      <c r="F243" s="61"/>
      <c r="G243" s="62"/>
      <c r="H243" s="62"/>
      <c r="I243" s="66"/>
      <c r="J243" s="67"/>
      <c r="K243" s="67"/>
      <c r="L243" s="67"/>
      <c r="M243" s="68"/>
      <c r="N243" s="69"/>
      <c r="O243" s="69"/>
      <c r="P243" s="69"/>
    </row>
    <row r="244" spans="1:16" ht="15" customHeight="1" x14ac:dyDescent="0.25">
      <c r="A244" s="49"/>
      <c r="B244" s="104"/>
      <c r="C244" s="61"/>
      <c r="D244" s="50"/>
      <c r="E244" s="104"/>
      <c r="F244" s="61"/>
      <c r="G244" s="62"/>
      <c r="H244" s="62"/>
      <c r="I244" s="66"/>
      <c r="J244" s="67"/>
      <c r="K244" s="67"/>
      <c r="L244" s="67"/>
      <c r="M244" s="68"/>
      <c r="N244" s="69"/>
      <c r="O244" s="69"/>
      <c r="P244" s="69"/>
    </row>
    <row r="245" spans="1:16" ht="15" customHeight="1" x14ac:dyDescent="0.25">
      <c r="A245" s="49"/>
      <c r="B245" s="104"/>
      <c r="C245" s="61"/>
      <c r="D245" s="50"/>
      <c r="E245" s="104"/>
      <c r="F245" s="61"/>
      <c r="G245" s="62"/>
      <c r="H245" s="62"/>
      <c r="I245" s="66"/>
      <c r="J245" s="67"/>
      <c r="K245" s="67"/>
      <c r="L245" s="67"/>
      <c r="M245" s="68"/>
      <c r="N245" s="69"/>
      <c r="O245" s="69"/>
      <c r="P245" s="69"/>
    </row>
    <row r="246" spans="1:16" ht="15" customHeight="1" x14ac:dyDescent="0.25">
      <c r="A246" s="49"/>
      <c r="B246" s="104"/>
      <c r="C246" s="61"/>
      <c r="D246" s="50"/>
      <c r="E246" s="104"/>
      <c r="F246" s="61"/>
      <c r="G246" s="62"/>
      <c r="H246" s="62"/>
      <c r="I246" s="66"/>
      <c r="J246" s="67"/>
      <c r="K246" s="67"/>
      <c r="L246" s="67"/>
      <c r="M246" s="68"/>
      <c r="N246" s="69"/>
      <c r="O246" s="69"/>
      <c r="P246" s="69"/>
    </row>
    <row r="247" spans="1:16" ht="15" customHeight="1" x14ac:dyDescent="0.25">
      <c r="A247" s="49"/>
      <c r="B247" s="104"/>
      <c r="C247" s="61"/>
      <c r="D247" s="50"/>
      <c r="E247" s="104"/>
      <c r="F247" s="61"/>
      <c r="G247" s="62"/>
      <c r="H247" s="62"/>
      <c r="I247" s="66"/>
      <c r="J247" s="67"/>
      <c r="K247" s="67"/>
      <c r="L247" s="67"/>
      <c r="M247" s="68"/>
      <c r="N247" s="69"/>
      <c r="O247" s="69"/>
      <c r="P247" s="69"/>
    </row>
    <row r="248" spans="1:16" ht="15" customHeight="1" x14ac:dyDescent="0.25">
      <c r="A248" s="49"/>
      <c r="B248" s="104"/>
      <c r="C248" s="61"/>
      <c r="D248" s="50"/>
      <c r="E248" s="104"/>
      <c r="F248" s="61"/>
      <c r="G248" s="62"/>
      <c r="H248" s="62"/>
      <c r="I248" s="66"/>
      <c r="J248" s="67"/>
      <c r="K248" s="67"/>
      <c r="L248" s="67"/>
      <c r="M248" s="68"/>
      <c r="N248" s="69"/>
      <c r="O248" s="69"/>
      <c r="P248" s="69"/>
    </row>
    <row r="249" spans="1:16" ht="15" customHeight="1" x14ac:dyDescent="0.25">
      <c r="A249" s="49"/>
      <c r="B249" s="104"/>
      <c r="C249" s="61"/>
      <c r="D249" s="50"/>
      <c r="E249" s="104"/>
      <c r="F249" s="61"/>
      <c r="G249" s="62"/>
      <c r="H249" s="62"/>
      <c r="I249" s="66"/>
      <c r="J249" s="67"/>
      <c r="K249" s="67"/>
      <c r="L249" s="67"/>
      <c r="M249" s="68"/>
      <c r="N249" s="69"/>
      <c r="O249" s="69"/>
      <c r="P249" s="69"/>
    </row>
    <row r="250" spans="1:16" ht="15" customHeight="1" x14ac:dyDescent="0.25">
      <c r="A250" s="49"/>
      <c r="B250" s="104"/>
      <c r="C250" s="61"/>
      <c r="D250" s="50"/>
      <c r="E250" s="104"/>
      <c r="F250" s="61"/>
      <c r="G250" s="62"/>
      <c r="H250" s="62"/>
      <c r="I250" s="66"/>
      <c r="J250" s="67"/>
      <c r="K250" s="67"/>
      <c r="L250" s="67"/>
      <c r="M250" s="68"/>
      <c r="N250" s="69"/>
      <c r="O250" s="69"/>
      <c r="P250" s="69"/>
    </row>
    <row r="251" spans="1:16" ht="15" customHeight="1" x14ac:dyDescent="0.25">
      <c r="A251" s="49"/>
      <c r="B251" s="104"/>
      <c r="C251" s="61"/>
      <c r="D251" s="50"/>
      <c r="E251" s="104"/>
      <c r="F251" s="61"/>
      <c r="G251" s="62"/>
      <c r="H251" s="62"/>
      <c r="I251" s="66"/>
      <c r="J251" s="67"/>
      <c r="K251" s="67"/>
      <c r="L251" s="67"/>
      <c r="M251" s="68"/>
      <c r="N251" s="69"/>
      <c r="O251" s="69"/>
      <c r="P251" s="69"/>
    </row>
    <row r="252" spans="1:16" ht="15" customHeight="1" x14ac:dyDescent="0.25">
      <c r="A252" s="49"/>
      <c r="B252" s="104"/>
      <c r="C252" s="61"/>
      <c r="D252" s="50"/>
      <c r="E252" s="104"/>
      <c r="F252" s="61"/>
      <c r="G252" s="62"/>
      <c r="H252" s="62"/>
      <c r="I252" s="66"/>
      <c r="J252" s="67"/>
      <c r="K252" s="67"/>
      <c r="L252" s="67"/>
      <c r="M252" s="68"/>
      <c r="N252" s="69"/>
      <c r="O252" s="69"/>
      <c r="P252" s="69"/>
    </row>
    <row r="253" spans="1:16" ht="15" customHeight="1" x14ac:dyDescent="0.25">
      <c r="A253" s="49"/>
      <c r="B253" s="104"/>
      <c r="C253" s="61"/>
      <c r="D253" s="50"/>
      <c r="E253" s="104"/>
      <c r="F253" s="61"/>
      <c r="G253" s="62"/>
      <c r="H253" s="62"/>
      <c r="I253" s="66"/>
      <c r="J253" s="67"/>
      <c r="K253" s="67"/>
      <c r="L253" s="67"/>
      <c r="M253" s="68"/>
      <c r="N253" s="69"/>
      <c r="O253" s="69"/>
      <c r="P253" s="69"/>
    </row>
    <row r="254" spans="1:16" ht="15" customHeight="1" x14ac:dyDescent="0.25">
      <c r="A254" s="49"/>
      <c r="B254" s="104"/>
      <c r="C254" s="61"/>
      <c r="D254" s="50"/>
      <c r="E254" s="104"/>
      <c r="F254" s="61"/>
      <c r="G254" s="62"/>
      <c r="H254" s="62"/>
      <c r="I254" s="66"/>
      <c r="J254" s="67"/>
      <c r="K254" s="67"/>
      <c r="L254" s="67"/>
      <c r="M254" s="68"/>
      <c r="N254" s="69"/>
      <c r="O254" s="69"/>
      <c r="P254" s="69"/>
    </row>
    <row r="255" spans="1:16" ht="15" customHeight="1" x14ac:dyDescent="0.25">
      <c r="A255" s="49"/>
      <c r="B255" s="104"/>
      <c r="C255" s="61"/>
      <c r="D255" s="50"/>
      <c r="E255" s="104"/>
      <c r="F255" s="61"/>
      <c r="G255" s="62"/>
      <c r="H255" s="62"/>
      <c r="I255" s="66"/>
      <c r="J255" s="67"/>
      <c r="K255" s="67"/>
      <c r="L255" s="67"/>
      <c r="M255" s="68"/>
      <c r="N255" s="69"/>
      <c r="O255" s="69"/>
      <c r="P255" s="69"/>
    </row>
    <row r="256" spans="1:16" ht="15" customHeight="1" x14ac:dyDescent="0.25">
      <c r="A256" s="49"/>
      <c r="B256" s="104"/>
      <c r="C256" s="61"/>
      <c r="D256" s="50"/>
      <c r="E256" s="104"/>
      <c r="F256" s="61"/>
      <c r="G256" s="62"/>
      <c r="H256" s="62"/>
      <c r="I256" s="66"/>
      <c r="J256" s="67"/>
      <c r="K256" s="67"/>
      <c r="L256" s="67"/>
      <c r="M256" s="68"/>
      <c r="N256" s="69"/>
      <c r="O256" s="69"/>
      <c r="P256" s="69"/>
    </row>
    <row r="257" spans="1:16" ht="15" customHeight="1" x14ac:dyDescent="0.25">
      <c r="A257" s="49"/>
      <c r="B257" s="104"/>
      <c r="C257" s="61"/>
      <c r="D257" s="50"/>
      <c r="E257" s="104"/>
      <c r="F257" s="61"/>
      <c r="G257" s="62"/>
      <c r="H257" s="62"/>
      <c r="I257" s="66"/>
      <c r="J257" s="67"/>
      <c r="K257" s="67"/>
      <c r="L257" s="67"/>
      <c r="M257" s="68"/>
      <c r="N257" s="69"/>
      <c r="O257" s="69"/>
      <c r="P257" s="69"/>
    </row>
    <row r="258" spans="1:16" ht="15" customHeight="1" x14ac:dyDescent="0.25">
      <c r="A258" s="49"/>
      <c r="B258" s="104"/>
      <c r="C258" s="61"/>
      <c r="D258" s="50"/>
      <c r="E258" s="104"/>
      <c r="F258" s="61"/>
      <c r="G258" s="62"/>
      <c r="H258" s="62"/>
      <c r="I258" s="66"/>
      <c r="J258" s="67"/>
      <c r="K258" s="67"/>
      <c r="L258" s="67"/>
      <c r="M258" s="68"/>
      <c r="N258" s="69"/>
      <c r="O258" s="69"/>
      <c r="P258" s="69"/>
    </row>
    <row r="259" spans="1:16" ht="15" customHeight="1" x14ac:dyDescent="0.25">
      <c r="A259" s="49"/>
      <c r="B259" s="104"/>
      <c r="C259" s="61"/>
      <c r="D259" s="50"/>
      <c r="E259" s="104"/>
      <c r="F259" s="61"/>
      <c r="G259" s="62"/>
      <c r="H259" s="62"/>
      <c r="I259" s="66"/>
      <c r="J259" s="67"/>
      <c r="K259" s="67"/>
      <c r="L259" s="67"/>
      <c r="M259" s="68"/>
      <c r="N259" s="69"/>
      <c r="O259" s="69"/>
      <c r="P259" s="69"/>
    </row>
    <row r="260" spans="1:16" ht="15" customHeight="1" x14ac:dyDescent="0.25">
      <c r="A260" s="49"/>
      <c r="B260" s="104"/>
      <c r="C260" s="61"/>
      <c r="D260" s="50"/>
      <c r="E260" s="104"/>
      <c r="F260" s="61"/>
      <c r="G260" s="62"/>
      <c r="H260" s="62"/>
      <c r="I260" s="66"/>
      <c r="J260" s="67"/>
      <c r="K260" s="67"/>
      <c r="L260" s="67"/>
      <c r="M260" s="68"/>
      <c r="N260" s="69"/>
      <c r="O260" s="69"/>
      <c r="P260" s="69"/>
    </row>
  </sheetData>
  <mergeCells count="13">
    <mergeCell ref="A4:F4"/>
    <mergeCell ref="D5:F5"/>
    <mergeCell ref="D6:F6"/>
    <mergeCell ref="C1:D1"/>
    <mergeCell ref="A2:P2"/>
    <mergeCell ref="F1:P1"/>
    <mergeCell ref="A11:P1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A5" sqref="A5:H254"/>
    </sheetView>
  </sheetViews>
  <sheetFormatPr defaultColWidth="9.109375" defaultRowHeight="13.2" x14ac:dyDescent="0.25"/>
  <cols>
    <col min="1" max="1" width="14.6640625" style="55" customWidth="1"/>
    <col min="2" max="2" width="8.6640625" style="55" customWidth="1"/>
    <col min="3" max="3" width="15.6640625" style="63" bestFit="1" customWidth="1"/>
    <col min="4" max="4" width="50.6640625" style="63" customWidth="1"/>
    <col min="5" max="5" width="14.6640625" style="64" customWidth="1"/>
    <col min="6" max="7" width="14.6640625" style="65" customWidth="1"/>
    <col min="8" max="8" width="14.6640625" style="55" customWidth="1"/>
    <col min="9" max="9" width="15.5546875" style="55" customWidth="1"/>
    <col min="10" max="13" width="9.109375" style="55"/>
    <col min="14" max="14" width="9.44140625" style="55" bestFit="1" customWidth="1"/>
    <col min="15" max="16384" width="9.109375" style="55"/>
  </cols>
  <sheetData>
    <row r="1" spans="1:14" ht="66.75" customHeight="1" x14ac:dyDescent="0.25">
      <c r="A1" s="266" t="s">
        <v>74</v>
      </c>
      <c r="B1" s="266"/>
      <c r="C1" s="266"/>
      <c r="D1" s="266"/>
      <c r="E1" s="266"/>
      <c r="F1" s="266"/>
      <c r="G1" s="266"/>
      <c r="H1" s="266"/>
    </row>
    <row r="2" spans="1:14" s="56" customFormat="1" ht="25.5" customHeight="1" x14ac:dyDescent="0.25">
      <c r="A2" s="263" t="str">
        <f>Overview!B4&amp; " - Effective from "&amp;Overview!D4&amp;" - "&amp;Overview!E4&amp;" EDCM import charges"</f>
        <v>ESP Electricity Limited - GSP_G - Effective from 1 April 2023 - Final EDCM import charges</v>
      </c>
      <c r="B2" s="264"/>
      <c r="C2" s="264"/>
      <c r="D2" s="264"/>
      <c r="E2" s="264"/>
      <c r="F2" s="264"/>
      <c r="G2" s="264"/>
      <c r="H2" s="265"/>
    </row>
    <row r="3" spans="1:14" s="92" customFormat="1" ht="17.399999999999999" x14ac:dyDescent="0.25">
      <c r="A3" s="96"/>
      <c r="B3" s="96"/>
      <c r="C3" s="96"/>
      <c r="D3" s="97"/>
      <c r="E3" s="98"/>
      <c r="F3" s="98"/>
      <c r="G3" s="99"/>
      <c r="H3" s="99"/>
      <c r="I3" s="89"/>
      <c r="J3" s="89"/>
      <c r="K3" s="89"/>
      <c r="L3" s="89"/>
      <c r="M3" s="89"/>
      <c r="N3" s="89"/>
    </row>
    <row r="4" spans="1:14" ht="60.75" customHeight="1" x14ac:dyDescent="0.25">
      <c r="A4" s="57" t="s">
        <v>58</v>
      </c>
      <c r="B4" s="58" t="s">
        <v>41</v>
      </c>
      <c r="C4" s="57" t="s">
        <v>42</v>
      </c>
      <c r="D4" s="59" t="s">
        <v>35</v>
      </c>
      <c r="E4" s="143" t="str">
        <f>'Annex 2 EHV charges'!I10</f>
        <v>Import
Super Red
unit charge
(p/kWh)</v>
      </c>
      <c r="F4" s="143" t="str">
        <f>'Annex 2 EHV charges'!J10</f>
        <v>Import
fixed charge
(p/day)</v>
      </c>
      <c r="G4" s="143" t="str">
        <f>'Annex 2 EHV charges'!K10</f>
        <v>Import
capacity charge
(p/kVA/day)</v>
      </c>
      <c r="H4" s="143" t="str">
        <f>'Annex 2 EHV charges'!L10</f>
        <v>Import
exceeded capacity charge
(p/kVA/day)</v>
      </c>
    </row>
    <row r="5" spans="1:14" ht="12.75" customHeight="1" x14ac:dyDescent="0.25">
      <c r="A5" s="105"/>
      <c r="B5" s="105"/>
      <c r="C5" s="106"/>
      <c r="D5" s="105"/>
      <c r="E5" s="110"/>
      <c r="F5" s="111"/>
      <c r="G5" s="112"/>
      <c r="H5" s="112"/>
    </row>
    <row r="6" spans="1:14" ht="12.75" customHeight="1" x14ac:dyDescent="0.25">
      <c r="A6" s="105"/>
      <c r="B6" s="105"/>
      <c r="C6" s="106"/>
      <c r="D6" s="105"/>
      <c r="E6" s="110"/>
      <c r="F6" s="111"/>
      <c r="G6" s="112"/>
      <c r="H6" s="112"/>
    </row>
    <row r="7" spans="1:14" ht="12.75" customHeight="1" x14ac:dyDescent="0.25">
      <c r="A7" s="105"/>
      <c r="B7" s="105"/>
      <c r="C7" s="106"/>
      <c r="D7" s="105"/>
      <c r="E7" s="110"/>
      <c r="F7" s="111"/>
      <c r="G7" s="112"/>
      <c r="H7" s="112"/>
    </row>
    <row r="8" spans="1:14" ht="12.75" customHeight="1" x14ac:dyDescent="0.25">
      <c r="A8" s="105"/>
      <c r="B8" s="105"/>
      <c r="C8" s="106"/>
      <c r="D8" s="105"/>
      <c r="E8" s="110"/>
      <c r="F8" s="111"/>
      <c r="G8" s="112"/>
      <c r="H8" s="112"/>
    </row>
    <row r="9" spans="1:14" ht="12.75" customHeight="1" x14ac:dyDescent="0.25">
      <c r="A9" s="105"/>
      <c r="B9" s="105"/>
      <c r="C9" s="106"/>
      <c r="D9" s="105"/>
      <c r="E9" s="110"/>
      <c r="F9" s="111"/>
      <c r="G9" s="112"/>
      <c r="H9" s="112"/>
    </row>
    <row r="10" spans="1:14" ht="12.75" customHeight="1" x14ac:dyDescent="0.25">
      <c r="A10" s="105"/>
      <c r="B10" s="105"/>
      <c r="C10" s="106"/>
      <c r="D10" s="105"/>
      <c r="E10" s="110"/>
      <c r="F10" s="111"/>
      <c r="G10" s="112"/>
      <c r="H10" s="112"/>
    </row>
    <row r="11" spans="1:14" ht="12.75" customHeight="1" x14ac:dyDescent="0.25">
      <c r="A11" s="105"/>
      <c r="B11" s="105"/>
      <c r="C11" s="106"/>
      <c r="D11" s="105"/>
      <c r="E11" s="110"/>
      <c r="F11" s="111"/>
      <c r="G11" s="112"/>
      <c r="H11" s="112"/>
    </row>
    <row r="12" spans="1:14" ht="12.75" customHeight="1" x14ac:dyDescent="0.25">
      <c r="A12" s="105"/>
      <c r="B12" s="105"/>
      <c r="C12" s="106"/>
      <c r="D12" s="105"/>
      <c r="E12" s="110"/>
      <c r="F12" s="111"/>
      <c r="G12" s="112"/>
      <c r="H12" s="112"/>
    </row>
    <row r="13" spans="1:14" ht="12.75" customHeight="1" x14ac:dyDescent="0.25">
      <c r="A13" s="105"/>
      <c r="B13" s="105"/>
      <c r="C13" s="106"/>
      <c r="D13" s="105"/>
      <c r="E13" s="110"/>
      <c r="F13" s="111"/>
      <c r="G13" s="112"/>
      <c r="H13" s="112"/>
    </row>
    <row r="14" spans="1:14" ht="12.75" customHeight="1" x14ac:dyDescent="0.25">
      <c r="A14" s="105"/>
      <c r="B14" s="105"/>
      <c r="C14" s="106"/>
      <c r="D14" s="105"/>
      <c r="E14" s="110"/>
      <c r="F14" s="111"/>
      <c r="G14" s="112"/>
      <c r="H14" s="112"/>
    </row>
    <row r="15" spans="1:14" ht="12.75" customHeight="1" x14ac:dyDescent="0.25">
      <c r="A15" s="105"/>
      <c r="B15" s="105"/>
      <c r="C15" s="106"/>
      <c r="D15" s="105"/>
      <c r="E15" s="110"/>
      <c r="F15" s="111"/>
      <c r="G15" s="112"/>
      <c r="H15" s="112"/>
    </row>
    <row r="16" spans="1:14" ht="12.75" customHeight="1" x14ac:dyDescent="0.25">
      <c r="A16" s="105"/>
      <c r="B16" s="105"/>
      <c r="C16" s="106"/>
      <c r="D16" s="105"/>
      <c r="E16" s="110"/>
      <c r="F16" s="111"/>
      <c r="G16" s="112"/>
      <c r="H16" s="112"/>
    </row>
    <row r="17" spans="1:8" ht="12.75" customHeight="1" x14ac:dyDescent="0.25">
      <c r="A17" s="105"/>
      <c r="B17" s="105"/>
      <c r="C17" s="106"/>
      <c r="D17" s="105"/>
      <c r="E17" s="110"/>
      <c r="F17" s="111"/>
      <c r="G17" s="112"/>
      <c r="H17" s="112"/>
    </row>
    <row r="18" spans="1:8" ht="12.75" customHeight="1" x14ac:dyDescent="0.25">
      <c r="A18" s="105"/>
      <c r="B18" s="105"/>
      <c r="C18" s="106"/>
      <c r="D18" s="105"/>
      <c r="E18" s="110"/>
      <c r="F18" s="111"/>
      <c r="G18" s="112"/>
      <c r="H18" s="112"/>
    </row>
    <row r="19" spans="1:8" ht="12.75" customHeight="1" x14ac:dyDescent="0.25">
      <c r="A19" s="105"/>
      <c r="B19" s="105"/>
      <c r="C19" s="106"/>
      <c r="D19" s="105"/>
      <c r="E19" s="110"/>
      <c r="F19" s="111"/>
      <c r="G19" s="112"/>
      <c r="H19" s="112"/>
    </row>
    <row r="20" spans="1:8" ht="12.75" customHeight="1" x14ac:dyDescent="0.25">
      <c r="A20" s="105"/>
      <c r="B20" s="105"/>
      <c r="C20" s="106"/>
      <c r="D20" s="105"/>
      <c r="E20" s="110"/>
      <c r="F20" s="111"/>
      <c r="G20" s="112"/>
      <c r="H20" s="112"/>
    </row>
    <row r="21" spans="1:8" ht="12.75" customHeight="1" x14ac:dyDescent="0.25">
      <c r="A21" s="105"/>
      <c r="B21" s="105"/>
      <c r="C21" s="106"/>
      <c r="D21" s="105"/>
      <c r="E21" s="110"/>
      <c r="F21" s="111"/>
      <c r="G21" s="112"/>
      <c r="H21" s="112"/>
    </row>
    <row r="22" spans="1:8" ht="12.75" customHeight="1" x14ac:dyDescent="0.25">
      <c r="A22" s="105"/>
      <c r="B22" s="105"/>
      <c r="C22" s="106"/>
      <c r="D22" s="105"/>
      <c r="E22" s="110"/>
      <c r="F22" s="111"/>
      <c r="G22" s="112"/>
      <c r="H22" s="112"/>
    </row>
    <row r="23" spans="1:8" ht="12.75" customHeight="1" x14ac:dyDescent="0.25">
      <c r="A23" s="105"/>
      <c r="B23" s="105"/>
      <c r="C23" s="106"/>
      <c r="D23" s="105"/>
      <c r="E23" s="110"/>
      <c r="F23" s="111"/>
      <c r="G23" s="112"/>
      <c r="H23" s="112"/>
    </row>
    <row r="24" spans="1:8" ht="12.75" customHeight="1" x14ac:dyDescent="0.25">
      <c r="A24" s="105"/>
      <c r="B24" s="105"/>
      <c r="C24" s="106"/>
      <c r="D24" s="105"/>
      <c r="E24" s="110"/>
      <c r="F24" s="111"/>
      <c r="G24" s="112"/>
      <c r="H24" s="112"/>
    </row>
    <row r="25" spans="1:8" ht="12.75" customHeight="1" x14ac:dyDescent="0.25">
      <c r="A25" s="105"/>
      <c r="B25" s="105"/>
      <c r="C25" s="106"/>
      <c r="D25" s="105"/>
      <c r="E25" s="110"/>
      <c r="F25" s="111"/>
      <c r="G25" s="112"/>
      <c r="H25" s="112"/>
    </row>
    <row r="26" spans="1:8" ht="12.75" customHeight="1" x14ac:dyDescent="0.25">
      <c r="A26" s="105"/>
      <c r="B26" s="105"/>
      <c r="C26" s="106"/>
      <c r="D26" s="105"/>
      <c r="E26" s="110"/>
      <c r="F26" s="111"/>
      <c r="G26" s="112"/>
      <c r="H26" s="112"/>
    </row>
    <row r="27" spans="1:8" ht="12.75" customHeight="1" x14ac:dyDescent="0.25">
      <c r="A27" s="105"/>
      <c r="B27" s="105"/>
      <c r="C27" s="106"/>
      <c r="D27" s="105"/>
      <c r="E27" s="110"/>
      <c r="F27" s="111"/>
      <c r="G27" s="112"/>
      <c r="H27" s="112"/>
    </row>
    <row r="28" spans="1:8" ht="12.75" customHeight="1" x14ac:dyDescent="0.25">
      <c r="A28" s="105"/>
      <c r="B28" s="105"/>
      <c r="C28" s="106"/>
      <c r="D28" s="105"/>
      <c r="E28" s="110"/>
      <c r="F28" s="111"/>
      <c r="G28" s="112"/>
      <c r="H28" s="112"/>
    </row>
    <row r="29" spans="1:8" ht="12.75" customHeight="1" x14ac:dyDescent="0.25">
      <c r="A29" s="105"/>
      <c r="B29" s="105"/>
      <c r="C29" s="106"/>
      <c r="D29" s="105"/>
      <c r="E29" s="110"/>
      <c r="F29" s="111"/>
      <c r="G29" s="112"/>
      <c r="H29" s="112"/>
    </row>
    <row r="30" spans="1:8" ht="12.75" customHeight="1" x14ac:dyDescent="0.25">
      <c r="A30" s="105"/>
      <c r="B30" s="105"/>
      <c r="C30" s="106"/>
      <c r="D30" s="105"/>
      <c r="E30" s="110"/>
      <c r="F30" s="111"/>
      <c r="G30" s="112"/>
      <c r="H30" s="112"/>
    </row>
    <row r="31" spans="1:8" ht="12.75" customHeight="1" x14ac:dyDescent="0.25">
      <c r="A31" s="105"/>
      <c r="B31" s="105"/>
      <c r="C31" s="106"/>
      <c r="D31" s="105"/>
      <c r="E31" s="110"/>
      <c r="F31" s="111"/>
      <c r="G31" s="112"/>
      <c r="H31" s="112"/>
    </row>
    <row r="32" spans="1:8" ht="12.75" customHeight="1" x14ac:dyDescent="0.25">
      <c r="A32" s="105"/>
      <c r="B32" s="105"/>
      <c r="C32" s="106"/>
      <c r="D32" s="105"/>
      <c r="E32" s="110"/>
      <c r="F32" s="111"/>
      <c r="G32" s="112"/>
      <c r="H32" s="112"/>
    </row>
    <row r="33" spans="1:8" ht="12.75" customHeight="1" x14ac:dyDescent="0.25">
      <c r="A33" s="105"/>
      <c r="B33" s="105"/>
      <c r="C33" s="106"/>
      <c r="D33" s="105"/>
      <c r="E33" s="110"/>
      <c r="F33" s="111"/>
      <c r="G33" s="112"/>
      <c r="H33" s="112"/>
    </row>
    <row r="34" spans="1:8" ht="12.75" customHeight="1" x14ac:dyDescent="0.25">
      <c r="A34" s="105"/>
      <c r="B34" s="105"/>
      <c r="C34" s="106"/>
      <c r="D34" s="105"/>
      <c r="E34" s="110"/>
      <c r="F34" s="111"/>
      <c r="G34" s="112"/>
      <c r="H34" s="112"/>
    </row>
    <row r="35" spans="1:8" ht="12.75" customHeight="1" x14ac:dyDescent="0.25">
      <c r="A35" s="105"/>
      <c r="B35" s="105"/>
      <c r="C35" s="106"/>
      <c r="D35" s="105"/>
      <c r="E35" s="110"/>
      <c r="F35" s="111"/>
      <c r="G35" s="112"/>
      <c r="H35" s="112"/>
    </row>
    <row r="36" spans="1:8" ht="12.75" customHeight="1" x14ac:dyDescent="0.25">
      <c r="A36" s="105"/>
      <c r="B36" s="105"/>
      <c r="C36" s="106"/>
      <c r="D36" s="105"/>
      <c r="E36" s="110"/>
      <c r="F36" s="111"/>
      <c r="G36" s="112"/>
      <c r="H36" s="112"/>
    </row>
    <row r="37" spans="1:8" ht="12.75" customHeight="1" x14ac:dyDescent="0.25">
      <c r="A37" s="105"/>
      <c r="B37" s="105"/>
      <c r="C37" s="106"/>
      <c r="D37" s="105"/>
      <c r="E37" s="110"/>
      <c r="F37" s="111"/>
      <c r="G37" s="112"/>
      <c r="H37" s="112"/>
    </row>
    <row r="38" spans="1:8" ht="12.75" customHeight="1" x14ac:dyDescent="0.25">
      <c r="A38" s="105"/>
      <c r="B38" s="105"/>
      <c r="C38" s="106"/>
      <c r="D38" s="105"/>
      <c r="E38" s="110"/>
      <c r="F38" s="111"/>
      <c r="G38" s="112"/>
      <c r="H38" s="112"/>
    </row>
    <row r="39" spans="1:8" ht="12.75" customHeight="1" x14ac:dyDescent="0.25">
      <c r="A39" s="105"/>
      <c r="B39" s="105"/>
      <c r="C39" s="106"/>
      <c r="D39" s="105"/>
      <c r="E39" s="110"/>
      <c r="F39" s="111"/>
      <c r="G39" s="112"/>
      <c r="H39" s="112"/>
    </row>
    <row r="40" spans="1:8" ht="12.75" customHeight="1" x14ac:dyDescent="0.25">
      <c r="A40" s="105"/>
      <c r="B40" s="105"/>
      <c r="C40" s="106"/>
      <c r="D40" s="105"/>
      <c r="E40" s="110"/>
      <c r="F40" s="111"/>
      <c r="G40" s="112"/>
      <c r="H40" s="112"/>
    </row>
    <row r="41" spans="1:8" ht="12.75" customHeight="1" x14ac:dyDescent="0.25">
      <c r="A41" s="105"/>
      <c r="B41" s="105"/>
      <c r="C41" s="106"/>
      <c r="D41" s="105"/>
      <c r="E41" s="110"/>
      <c r="F41" s="111"/>
      <c r="G41" s="112"/>
      <c r="H41" s="112"/>
    </row>
    <row r="42" spans="1:8" ht="12.75" customHeight="1" x14ac:dyDescent="0.25">
      <c r="A42" s="105"/>
      <c r="B42" s="105"/>
      <c r="C42" s="106"/>
      <c r="D42" s="105"/>
      <c r="E42" s="110"/>
      <c r="F42" s="111"/>
      <c r="G42" s="112"/>
      <c r="H42" s="112"/>
    </row>
    <row r="43" spans="1:8" ht="12.75" customHeight="1" x14ac:dyDescent="0.25">
      <c r="A43" s="105"/>
      <c r="B43" s="105"/>
      <c r="C43" s="106"/>
      <c r="D43" s="105"/>
      <c r="E43" s="110"/>
      <c r="F43" s="111"/>
      <c r="G43" s="112"/>
      <c r="H43" s="112"/>
    </row>
    <row r="44" spans="1:8" ht="12.75" customHeight="1" x14ac:dyDescent="0.25">
      <c r="A44" s="105"/>
      <c r="B44" s="105"/>
      <c r="C44" s="106"/>
      <c r="D44" s="105"/>
      <c r="E44" s="110"/>
      <c r="F44" s="111"/>
      <c r="G44" s="112"/>
      <c r="H44" s="112"/>
    </row>
    <row r="45" spans="1:8" ht="12.75" customHeight="1" x14ac:dyDescent="0.25">
      <c r="A45" s="105"/>
      <c r="B45" s="105"/>
      <c r="C45" s="106"/>
      <c r="D45" s="105"/>
      <c r="E45" s="110"/>
      <c r="F45" s="111"/>
      <c r="G45" s="112"/>
      <c r="H45" s="112"/>
    </row>
    <row r="46" spans="1:8" ht="12.75" customHeight="1" x14ac:dyDescent="0.25">
      <c r="A46" s="105"/>
      <c r="B46" s="105"/>
      <c r="C46" s="106"/>
      <c r="D46" s="105"/>
      <c r="E46" s="110"/>
      <c r="F46" s="111"/>
      <c r="G46" s="112"/>
      <c r="H46" s="112"/>
    </row>
    <row r="47" spans="1:8" ht="12.75" customHeight="1" x14ac:dyDescent="0.25">
      <c r="A47" s="105"/>
      <c r="B47" s="105"/>
      <c r="C47" s="106"/>
      <c r="D47" s="105"/>
      <c r="E47" s="110"/>
      <c r="F47" s="111"/>
      <c r="G47" s="112"/>
      <c r="H47" s="112"/>
    </row>
    <row r="48" spans="1:8" ht="12.75" customHeight="1" x14ac:dyDescent="0.25">
      <c r="A48" s="105"/>
      <c r="B48" s="105"/>
      <c r="C48" s="106"/>
      <c r="D48" s="105"/>
      <c r="E48" s="110"/>
      <c r="F48" s="111"/>
      <c r="G48" s="112"/>
      <c r="H48" s="112"/>
    </row>
    <row r="49" spans="1:8" ht="12.75" customHeight="1" x14ac:dyDescent="0.25">
      <c r="A49" s="105"/>
      <c r="B49" s="105"/>
      <c r="C49" s="106"/>
      <c r="D49" s="105"/>
      <c r="E49" s="110"/>
      <c r="F49" s="111"/>
      <c r="G49" s="112"/>
      <c r="H49" s="112"/>
    </row>
    <row r="50" spans="1:8" ht="12.75" customHeight="1" x14ac:dyDescent="0.25">
      <c r="A50" s="105"/>
      <c r="B50" s="105"/>
      <c r="C50" s="106"/>
      <c r="D50" s="105"/>
      <c r="E50" s="110"/>
      <c r="F50" s="111"/>
      <c r="G50" s="112"/>
      <c r="H50" s="112"/>
    </row>
    <row r="51" spans="1:8" ht="12.75" customHeight="1" x14ac:dyDescent="0.25">
      <c r="A51" s="105"/>
      <c r="B51" s="105"/>
      <c r="C51" s="106"/>
      <c r="D51" s="105"/>
      <c r="E51" s="110"/>
      <c r="F51" s="111"/>
      <c r="G51" s="112"/>
      <c r="H51" s="112"/>
    </row>
    <row r="52" spans="1:8" ht="12.75" customHeight="1" x14ac:dyDescent="0.25">
      <c r="A52" s="105"/>
      <c r="B52" s="105"/>
      <c r="C52" s="106"/>
      <c r="D52" s="105"/>
      <c r="E52" s="110"/>
      <c r="F52" s="111"/>
      <c r="G52" s="112"/>
      <c r="H52" s="112"/>
    </row>
    <row r="53" spans="1:8" ht="12.75" customHeight="1" x14ac:dyDescent="0.25">
      <c r="A53" s="105"/>
      <c r="B53" s="105"/>
      <c r="C53" s="106"/>
      <c r="D53" s="105"/>
      <c r="E53" s="110"/>
      <c r="F53" s="111"/>
      <c r="G53" s="112"/>
      <c r="H53" s="112"/>
    </row>
    <row r="54" spans="1:8" ht="12.75" customHeight="1" x14ac:dyDescent="0.25">
      <c r="A54" s="105"/>
      <c r="B54" s="105"/>
      <c r="C54" s="106"/>
      <c r="D54" s="105"/>
      <c r="E54" s="110"/>
      <c r="F54" s="111"/>
      <c r="G54" s="112"/>
      <c r="H54" s="112"/>
    </row>
    <row r="55" spans="1:8" ht="12.75" customHeight="1" x14ac:dyDescent="0.25">
      <c r="A55" s="105"/>
      <c r="B55" s="105"/>
      <c r="C55" s="106"/>
      <c r="D55" s="105"/>
      <c r="E55" s="110"/>
      <c r="F55" s="111"/>
      <c r="G55" s="112"/>
      <c r="H55" s="112"/>
    </row>
    <row r="56" spans="1:8" ht="12.75" customHeight="1" x14ac:dyDescent="0.25">
      <c r="A56" s="105"/>
      <c r="B56" s="105"/>
      <c r="C56" s="106"/>
      <c r="D56" s="105"/>
      <c r="E56" s="110"/>
      <c r="F56" s="111"/>
      <c r="G56" s="112"/>
      <c r="H56" s="112"/>
    </row>
    <row r="57" spans="1:8" ht="12.75" customHeight="1" x14ac:dyDescent="0.25">
      <c r="A57" s="105"/>
      <c r="B57" s="105"/>
      <c r="C57" s="106"/>
      <c r="D57" s="105"/>
      <c r="E57" s="110"/>
      <c r="F57" s="111"/>
      <c r="G57" s="112"/>
      <c r="H57" s="112"/>
    </row>
    <row r="58" spans="1:8" ht="12.75" customHeight="1" x14ac:dyDescent="0.25">
      <c r="A58" s="105"/>
      <c r="B58" s="105"/>
      <c r="C58" s="106"/>
      <c r="D58" s="105"/>
      <c r="E58" s="110"/>
      <c r="F58" s="111"/>
      <c r="G58" s="112"/>
      <c r="H58" s="112"/>
    </row>
    <row r="59" spans="1:8" ht="12.75" customHeight="1" x14ac:dyDescent="0.25">
      <c r="A59" s="105"/>
      <c r="B59" s="105"/>
      <c r="C59" s="106"/>
      <c r="D59" s="105"/>
      <c r="E59" s="110"/>
      <c r="F59" s="111"/>
      <c r="G59" s="112"/>
      <c r="H59" s="112"/>
    </row>
    <row r="60" spans="1:8" ht="12.75" customHeight="1" x14ac:dyDescent="0.25">
      <c r="A60" s="105"/>
      <c r="B60" s="105"/>
      <c r="C60" s="106"/>
      <c r="D60" s="105"/>
      <c r="E60" s="110"/>
      <c r="F60" s="111"/>
      <c r="G60" s="112"/>
      <c r="H60" s="112"/>
    </row>
    <row r="61" spans="1:8" ht="12.75" customHeight="1" x14ac:dyDescent="0.25">
      <c r="A61" s="105"/>
      <c r="B61" s="105"/>
      <c r="C61" s="106"/>
      <c r="D61" s="105"/>
      <c r="E61" s="110"/>
      <c r="F61" s="111"/>
      <c r="G61" s="112"/>
      <c r="H61" s="112"/>
    </row>
    <row r="62" spans="1:8" ht="12.75" customHeight="1" x14ac:dyDescent="0.25">
      <c r="A62" s="105"/>
      <c r="B62" s="105"/>
      <c r="C62" s="106"/>
      <c r="D62" s="105"/>
      <c r="E62" s="110"/>
      <c r="F62" s="111"/>
      <c r="G62" s="112"/>
      <c r="H62" s="112"/>
    </row>
    <row r="63" spans="1:8" ht="12.75" customHeight="1" x14ac:dyDescent="0.25">
      <c r="A63" s="105"/>
      <c r="B63" s="105"/>
      <c r="C63" s="106"/>
      <c r="D63" s="105"/>
      <c r="E63" s="110"/>
      <c r="F63" s="111"/>
      <c r="G63" s="112"/>
      <c r="H63" s="112"/>
    </row>
    <row r="64" spans="1:8" ht="12.75" customHeight="1" x14ac:dyDescent="0.25">
      <c r="A64" s="105"/>
      <c r="B64" s="105"/>
      <c r="C64" s="106"/>
      <c r="D64" s="105"/>
      <c r="E64" s="110"/>
      <c r="F64" s="111"/>
      <c r="G64" s="112"/>
      <c r="H64" s="112"/>
    </row>
    <row r="65" spans="1:8" ht="12.75" customHeight="1" x14ac:dyDescent="0.25">
      <c r="A65" s="105"/>
      <c r="B65" s="105"/>
      <c r="C65" s="106"/>
      <c r="D65" s="105"/>
      <c r="E65" s="110"/>
      <c r="F65" s="111"/>
      <c r="G65" s="112"/>
      <c r="H65" s="112"/>
    </row>
    <row r="66" spans="1:8" ht="12.75" customHeight="1" x14ac:dyDescent="0.25">
      <c r="A66" s="105"/>
      <c r="B66" s="105"/>
      <c r="C66" s="106"/>
      <c r="D66" s="105"/>
      <c r="E66" s="110"/>
      <c r="F66" s="111"/>
      <c r="G66" s="112"/>
      <c r="H66" s="112"/>
    </row>
    <row r="67" spans="1:8" ht="12.75" customHeight="1" x14ac:dyDescent="0.25">
      <c r="A67" s="105"/>
      <c r="B67" s="105"/>
      <c r="C67" s="106"/>
      <c r="D67" s="105"/>
      <c r="E67" s="110"/>
      <c r="F67" s="111"/>
      <c r="G67" s="112"/>
      <c r="H67" s="112"/>
    </row>
    <row r="68" spans="1:8" ht="12.75" customHeight="1" x14ac:dyDescent="0.25">
      <c r="A68" s="105"/>
      <c r="B68" s="105"/>
      <c r="C68" s="106"/>
      <c r="D68" s="105"/>
      <c r="E68" s="110"/>
      <c r="F68" s="111"/>
      <c r="G68" s="112"/>
      <c r="H68" s="112"/>
    </row>
    <row r="69" spans="1:8" ht="12.75" customHeight="1" x14ac:dyDescent="0.25">
      <c r="A69" s="105"/>
      <c r="B69" s="105"/>
      <c r="C69" s="106"/>
      <c r="D69" s="105"/>
      <c r="E69" s="110"/>
      <c r="F69" s="111"/>
      <c r="G69" s="112"/>
      <c r="H69" s="112"/>
    </row>
    <row r="70" spans="1:8" ht="12.75" customHeight="1" x14ac:dyDescent="0.25">
      <c r="A70" s="105"/>
      <c r="B70" s="105"/>
      <c r="C70" s="106"/>
      <c r="D70" s="105"/>
      <c r="E70" s="110"/>
      <c r="F70" s="111"/>
      <c r="G70" s="112"/>
      <c r="H70" s="112"/>
    </row>
    <row r="71" spans="1:8" ht="12.75" customHeight="1" x14ac:dyDescent="0.25">
      <c r="A71" s="105"/>
      <c r="B71" s="105"/>
      <c r="C71" s="106"/>
      <c r="D71" s="105"/>
      <c r="E71" s="110"/>
      <c r="F71" s="111"/>
      <c r="G71" s="112"/>
      <c r="H71" s="112"/>
    </row>
    <row r="72" spans="1:8" ht="12.75" customHeight="1" x14ac:dyDescent="0.25">
      <c r="A72" s="105"/>
      <c r="B72" s="105"/>
      <c r="C72" s="106"/>
      <c r="D72" s="105"/>
      <c r="E72" s="110"/>
      <c r="F72" s="111"/>
      <c r="G72" s="112"/>
      <c r="H72" s="112"/>
    </row>
    <row r="73" spans="1:8" ht="12.75" customHeight="1" x14ac:dyDescent="0.25">
      <c r="A73" s="105"/>
      <c r="B73" s="105"/>
      <c r="C73" s="106"/>
      <c r="D73" s="105"/>
      <c r="E73" s="110"/>
      <c r="F73" s="111"/>
      <c r="G73" s="112"/>
      <c r="H73" s="112"/>
    </row>
    <row r="74" spans="1:8" ht="12.75" customHeight="1" x14ac:dyDescent="0.25">
      <c r="A74" s="105"/>
      <c r="B74" s="105"/>
      <c r="C74" s="106"/>
      <c r="D74" s="105"/>
      <c r="E74" s="110"/>
      <c r="F74" s="111"/>
      <c r="G74" s="112"/>
      <c r="H74" s="112"/>
    </row>
    <row r="75" spans="1:8" ht="12.75" customHeight="1" x14ac:dyDescent="0.25">
      <c r="A75" s="105"/>
      <c r="B75" s="105"/>
      <c r="C75" s="106"/>
      <c r="D75" s="105"/>
      <c r="E75" s="110"/>
      <c r="F75" s="111"/>
      <c r="G75" s="112"/>
      <c r="H75" s="112"/>
    </row>
    <row r="76" spans="1:8" ht="12.75" customHeight="1" x14ac:dyDescent="0.25">
      <c r="A76" s="105"/>
      <c r="B76" s="105"/>
      <c r="C76" s="106"/>
      <c r="D76" s="105"/>
      <c r="E76" s="110"/>
      <c r="F76" s="111"/>
      <c r="G76" s="112"/>
      <c r="H76" s="112"/>
    </row>
    <row r="77" spans="1:8" ht="12.75" customHeight="1" x14ac:dyDescent="0.25">
      <c r="A77" s="105"/>
      <c r="B77" s="105"/>
      <c r="C77" s="106"/>
      <c r="D77" s="105"/>
      <c r="E77" s="110"/>
      <c r="F77" s="111"/>
      <c r="G77" s="112"/>
      <c r="H77" s="112"/>
    </row>
    <row r="78" spans="1:8" ht="12.75" customHeight="1" x14ac:dyDescent="0.25">
      <c r="A78" s="105"/>
      <c r="B78" s="105"/>
      <c r="C78" s="106"/>
      <c r="D78" s="105"/>
      <c r="E78" s="110"/>
      <c r="F78" s="111"/>
      <c r="G78" s="112"/>
      <c r="H78" s="112"/>
    </row>
    <row r="79" spans="1:8" ht="12.75" customHeight="1" x14ac:dyDescent="0.25">
      <c r="A79" s="105"/>
      <c r="B79" s="105"/>
      <c r="C79" s="106"/>
      <c r="D79" s="105"/>
      <c r="E79" s="110"/>
      <c r="F79" s="111"/>
      <c r="G79" s="112"/>
      <c r="H79" s="112"/>
    </row>
    <row r="80" spans="1:8" ht="12.75" customHeight="1" x14ac:dyDescent="0.25">
      <c r="A80" s="105"/>
      <c r="B80" s="105"/>
      <c r="C80" s="106"/>
      <c r="D80" s="105"/>
      <c r="E80" s="110"/>
      <c r="F80" s="111"/>
      <c r="G80" s="112"/>
      <c r="H80" s="112"/>
    </row>
    <row r="81" spans="1:8" ht="12.75" customHeight="1" x14ac:dyDescent="0.25">
      <c r="A81" s="105"/>
      <c r="B81" s="105"/>
      <c r="C81" s="106"/>
      <c r="D81" s="105"/>
      <c r="E81" s="110"/>
      <c r="F81" s="111"/>
      <c r="G81" s="112"/>
      <c r="H81" s="112"/>
    </row>
    <row r="82" spans="1:8" ht="12.75" customHeight="1" x14ac:dyDescent="0.25">
      <c r="A82" s="105"/>
      <c r="B82" s="105"/>
      <c r="C82" s="106"/>
      <c r="D82" s="105"/>
      <c r="E82" s="110"/>
      <c r="F82" s="111"/>
      <c r="G82" s="112"/>
      <c r="H82" s="112"/>
    </row>
    <row r="83" spans="1:8" ht="12.75" customHeight="1" x14ac:dyDescent="0.25">
      <c r="A83" s="105"/>
      <c r="B83" s="105"/>
      <c r="C83" s="106"/>
      <c r="D83" s="105"/>
      <c r="E83" s="110"/>
      <c r="F83" s="111"/>
      <c r="G83" s="112"/>
      <c r="H83" s="112"/>
    </row>
    <row r="84" spans="1:8" ht="12.75" customHeight="1" x14ac:dyDescent="0.25">
      <c r="A84" s="105"/>
      <c r="B84" s="105"/>
      <c r="C84" s="106"/>
      <c r="D84" s="105"/>
      <c r="E84" s="110"/>
      <c r="F84" s="111"/>
      <c r="G84" s="112"/>
      <c r="H84" s="112"/>
    </row>
    <row r="85" spans="1:8" ht="12.75" customHeight="1" x14ac:dyDescent="0.25">
      <c r="A85" s="105"/>
      <c r="B85" s="105"/>
      <c r="C85" s="106"/>
      <c r="D85" s="105"/>
      <c r="E85" s="110"/>
      <c r="F85" s="111"/>
      <c r="G85" s="112"/>
      <c r="H85" s="112"/>
    </row>
    <row r="86" spans="1:8" ht="12.75" customHeight="1" x14ac:dyDescent="0.25">
      <c r="A86" s="105"/>
      <c r="B86" s="105"/>
      <c r="C86" s="106"/>
      <c r="D86" s="105"/>
      <c r="E86" s="110"/>
      <c r="F86" s="111"/>
      <c r="G86" s="112"/>
      <c r="H86" s="112"/>
    </row>
    <row r="87" spans="1:8" ht="12.75" customHeight="1" x14ac:dyDescent="0.25">
      <c r="A87" s="105"/>
      <c r="B87" s="105"/>
      <c r="C87" s="106"/>
      <c r="D87" s="105"/>
      <c r="E87" s="110"/>
      <c r="F87" s="111"/>
      <c r="G87" s="112"/>
      <c r="H87" s="112"/>
    </row>
    <row r="88" spans="1:8" ht="12.75" customHeight="1" x14ac:dyDescent="0.25">
      <c r="A88" s="105"/>
      <c r="B88" s="105"/>
      <c r="C88" s="106"/>
      <c r="D88" s="105"/>
      <c r="E88" s="110"/>
      <c r="F88" s="111"/>
      <c r="G88" s="112"/>
      <c r="H88" s="112"/>
    </row>
    <row r="89" spans="1:8" ht="12.75" customHeight="1" x14ac:dyDescent="0.25">
      <c r="A89" s="105"/>
      <c r="B89" s="105"/>
      <c r="C89" s="106"/>
      <c r="D89" s="105"/>
      <c r="E89" s="110"/>
      <c r="F89" s="111"/>
      <c r="G89" s="112"/>
      <c r="H89" s="112"/>
    </row>
    <row r="90" spans="1:8" ht="12.75" customHeight="1" x14ac:dyDescent="0.25">
      <c r="A90" s="105"/>
      <c r="B90" s="105"/>
      <c r="C90" s="106"/>
      <c r="D90" s="105"/>
      <c r="E90" s="110"/>
      <c r="F90" s="111"/>
      <c r="G90" s="112"/>
      <c r="H90" s="112"/>
    </row>
    <row r="91" spans="1:8" ht="12.75" customHeight="1" x14ac:dyDescent="0.25">
      <c r="A91" s="105"/>
      <c r="B91" s="105"/>
      <c r="C91" s="106"/>
      <c r="D91" s="105"/>
      <c r="E91" s="110"/>
      <c r="F91" s="111"/>
      <c r="G91" s="112"/>
      <c r="H91" s="112"/>
    </row>
    <row r="92" spans="1:8" ht="12.75" customHeight="1" x14ac:dyDescent="0.25">
      <c r="A92" s="105"/>
      <c r="B92" s="105"/>
      <c r="C92" s="106"/>
      <c r="D92" s="105"/>
      <c r="E92" s="110"/>
      <c r="F92" s="111"/>
      <c r="G92" s="112"/>
      <c r="H92" s="112"/>
    </row>
    <row r="93" spans="1:8" ht="12.75" customHeight="1" x14ac:dyDescent="0.25">
      <c r="A93" s="105"/>
      <c r="B93" s="105"/>
      <c r="C93" s="106"/>
      <c r="D93" s="105"/>
      <c r="E93" s="110"/>
      <c r="F93" s="111"/>
      <c r="G93" s="112"/>
      <c r="H93" s="112"/>
    </row>
    <row r="94" spans="1:8" ht="12.75" customHeight="1" x14ac:dyDescent="0.25">
      <c r="A94" s="105"/>
      <c r="B94" s="105"/>
      <c r="C94" s="106"/>
      <c r="D94" s="105"/>
      <c r="E94" s="110"/>
      <c r="F94" s="111"/>
      <c r="G94" s="112"/>
      <c r="H94" s="112"/>
    </row>
    <row r="95" spans="1:8" ht="12.75" customHeight="1" x14ac:dyDescent="0.25">
      <c r="A95" s="105"/>
      <c r="B95" s="105"/>
      <c r="C95" s="106"/>
      <c r="D95" s="105"/>
      <c r="E95" s="110"/>
      <c r="F95" s="111"/>
      <c r="G95" s="112"/>
      <c r="H95" s="112"/>
    </row>
    <row r="96" spans="1:8" ht="12.75" customHeight="1" x14ac:dyDescent="0.25">
      <c r="A96" s="105"/>
      <c r="B96" s="105"/>
      <c r="C96" s="106"/>
      <c r="D96" s="105"/>
      <c r="E96" s="110"/>
      <c r="F96" s="111"/>
      <c r="G96" s="112"/>
      <c r="H96" s="112"/>
    </row>
    <row r="97" spans="1:8" ht="12.75" customHeight="1" x14ac:dyDescent="0.25">
      <c r="A97" s="105"/>
      <c r="B97" s="105"/>
      <c r="C97" s="106"/>
      <c r="D97" s="105"/>
      <c r="E97" s="110"/>
      <c r="F97" s="111"/>
      <c r="G97" s="112"/>
      <c r="H97" s="112"/>
    </row>
    <row r="98" spans="1:8" ht="12.75" customHeight="1" x14ac:dyDescent="0.25">
      <c r="A98" s="105"/>
      <c r="B98" s="105"/>
      <c r="C98" s="106"/>
      <c r="D98" s="105"/>
      <c r="E98" s="110"/>
      <c r="F98" s="111"/>
      <c r="G98" s="112"/>
      <c r="H98" s="112"/>
    </row>
    <row r="99" spans="1:8" ht="12.75" customHeight="1" x14ac:dyDescent="0.25">
      <c r="A99" s="105"/>
      <c r="B99" s="105"/>
      <c r="C99" s="106"/>
      <c r="D99" s="105"/>
      <c r="E99" s="110"/>
      <c r="F99" s="111"/>
      <c r="G99" s="112"/>
      <c r="H99" s="112"/>
    </row>
    <row r="100" spans="1:8" ht="12.75" customHeight="1" x14ac:dyDescent="0.25">
      <c r="A100" s="105"/>
      <c r="B100" s="105"/>
      <c r="C100" s="106"/>
      <c r="D100" s="105"/>
      <c r="E100" s="110"/>
      <c r="F100" s="111"/>
      <c r="G100" s="112"/>
      <c r="H100" s="112"/>
    </row>
    <row r="101" spans="1:8" ht="12.75" customHeight="1" x14ac:dyDescent="0.25">
      <c r="A101" s="105"/>
      <c r="B101" s="105"/>
      <c r="C101" s="106"/>
      <c r="D101" s="105"/>
      <c r="E101" s="110"/>
      <c r="F101" s="111"/>
      <c r="G101" s="112"/>
      <c r="H101" s="112"/>
    </row>
    <row r="102" spans="1:8" ht="12.75" customHeight="1" x14ac:dyDescent="0.25">
      <c r="A102" s="105"/>
      <c r="B102" s="105"/>
      <c r="C102" s="106"/>
      <c r="D102" s="105"/>
      <c r="E102" s="110"/>
      <c r="F102" s="111"/>
      <c r="G102" s="112"/>
      <c r="H102" s="112"/>
    </row>
    <row r="103" spans="1:8" ht="12.75" customHeight="1" x14ac:dyDescent="0.25">
      <c r="A103" s="105"/>
      <c r="B103" s="105"/>
      <c r="C103" s="106"/>
      <c r="D103" s="105"/>
      <c r="E103" s="110"/>
      <c r="F103" s="111"/>
      <c r="G103" s="112"/>
      <c r="H103" s="112"/>
    </row>
    <row r="104" spans="1:8" ht="12.75" customHeight="1" x14ac:dyDescent="0.25">
      <c r="A104" s="105"/>
      <c r="B104" s="105"/>
      <c r="C104" s="106"/>
      <c r="D104" s="105"/>
      <c r="E104" s="110"/>
      <c r="F104" s="111"/>
      <c r="G104" s="112"/>
      <c r="H104" s="112"/>
    </row>
    <row r="105" spans="1:8" ht="12.75" customHeight="1" x14ac:dyDescent="0.25">
      <c r="A105" s="105"/>
      <c r="B105" s="105"/>
      <c r="C105" s="106"/>
      <c r="D105" s="105"/>
      <c r="E105" s="110"/>
      <c r="F105" s="111"/>
      <c r="G105" s="112"/>
      <c r="H105" s="112"/>
    </row>
    <row r="106" spans="1:8" ht="12.75" customHeight="1" x14ac:dyDescent="0.25">
      <c r="A106" s="105"/>
      <c r="B106" s="105"/>
      <c r="C106" s="106"/>
      <c r="D106" s="105"/>
      <c r="E106" s="110"/>
      <c r="F106" s="111"/>
      <c r="G106" s="112"/>
      <c r="H106" s="112"/>
    </row>
    <row r="107" spans="1:8" ht="12.75" customHeight="1" x14ac:dyDescent="0.25">
      <c r="A107" s="105"/>
      <c r="B107" s="105"/>
      <c r="C107" s="106"/>
      <c r="D107" s="105"/>
      <c r="E107" s="110"/>
      <c r="F107" s="111"/>
      <c r="G107" s="112"/>
      <c r="H107" s="112"/>
    </row>
    <row r="108" spans="1:8" ht="12.75" customHeight="1" x14ac:dyDescent="0.25">
      <c r="A108" s="105"/>
      <c r="B108" s="105"/>
      <c r="C108" s="106"/>
      <c r="D108" s="105"/>
      <c r="E108" s="110"/>
      <c r="F108" s="111"/>
      <c r="G108" s="112"/>
      <c r="H108" s="112"/>
    </row>
    <row r="109" spans="1:8" ht="12.75" customHeight="1" x14ac:dyDescent="0.25">
      <c r="A109" s="105"/>
      <c r="B109" s="105"/>
      <c r="C109" s="106"/>
      <c r="D109" s="105"/>
      <c r="E109" s="110"/>
      <c r="F109" s="111"/>
      <c r="G109" s="112"/>
      <c r="H109" s="112"/>
    </row>
    <row r="110" spans="1:8" ht="12.75" customHeight="1" x14ac:dyDescent="0.25">
      <c r="A110" s="105"/>
      <c r="B110" s="105"/>
      <c r="C110" s="106"/>
      <c r="D110" s="105"/>
      <c r="E110" s="110"/>
      <c r="F110" s="111"/>
      <c r="G110" s="112"/>
      <c r="H110" s="112"/>
    </row>
    <row r="111" spans="1:8" ht="12.75" customHeight="1" x14ac:dyDescent="0.25">
      <c r="A111" s="105"/>
      <c r="B111" s="105"/>
      <c r="C111" s="106"/>
      <c r="D111" s="105"/>
      <c r="E111" s="110"/>
      <c r="F111" s="111"/>
      <c r="G111" s="112"/>
      <c r="H111" s="112"/>
    </row>
    <row r="112" spans="1:8" ht="12.75" customHeight="1" x14ac:dyDescent="0.25">
      <c r="A112" s="105"/>
      <c r="B112" s="105"/>
      <c r="C112" s="106"/>
      <c r="D112" s="105"/>
      <c r="E112" s="110"/>
      <c r="F112" s="111"/>
      <c r="G112" s="112"/>
      <c r="H112" s="112"/>
    </row>
    <row r="113" spans="1:8" ht="12.75" customHeight="1" x14ac:dyDescent="0.25">
      <c r="A113" s="105"/>
      <c r="B113" s="105"/>
      <c r="C113" s="106"/>
      <c r="D113" s="105"/>
      <c r="E113" s="110"/>
      <c r="F113" s="111"/>
      <c r="G113" s="112"/>
      <c r="H113" s="112"/>
    </row>
    <row r="114" spans="1:8" ht="12.75" customHeight="1" x14ac:dyDescent="0.25">
      <c r="A114" s="105"/>
      <c r="B114" s="105"/>
      <c r="C114" s="106"/>
      <c r="D114" s="105"/>
      <c r="E114" s="110"/>
      <c r="F114" s="111"/>
      <c r="G114" s="112"/>
      <c r="H114" s="112"/>
    </row>
    <row r="115" spans="1:8" ht="12.75" customHeight="1" x14ac:dyDescent="0.25">
      <c r="A115" s="105"/>
      <c r="B115" s="105"/>
      <c r="C115" s="106"/>
      <c r="D115" s="105"/>
      <c r="E115" s="110"/>
      <c r="F115" s="111"/>
      <c r="G115" s="112"/>
      <c r="H115" s="112"/>
    </row>
    <row r="116" spans="1:8" ht="12.75" customHeight="1" x14ac:dyDescent="0.25">
      <c r="A116" s="105"/>
      <c r="B116" s="105"/>
      <c r="C116" s="106"/>
      <c r="D116" s="105"/>
      <c r="E116" s="110"/>
      <c r="F116" s="111"/>
      <c r="G116" s="112"/>
      <c r="H116" s="112"/>
    </row>
    <row r="117" spans="1:8" ht="12.75" customHeight="1" x14ac:dyDescent="0.25">
      <c r="A117" s="105"/>
      <c r="B117" s="105"/>
      <c r="C117" s="106"/>
      <c r="D117" s="105"/>
      <c r="E117" s="110"/>
      <c r="F117" s="111"/>
      <c r="G117" s="112"/>
      <c r="H117" s="112"/>
    </row>
    <row r="118" spans="1:8" ht="12.75" customHeight="1" x14ac:dyDescent="0.25">
      <c r="A118" s="105"/>
      <c r="B118" s="105"/>
      <c r="C118" s="106"/>
      <c r="D118" s="105"/>
      <c r="E118" s="110"/>
      <c r="F118" s="111"/>
      <c r="G118" s="112"/>
      <c r="H118" s="112"/>
    </row>
    <row r="119" spans="1:8" ht="12.75" customHeight="1" x14ac:dyDescent="0.25">
      <c r="A119" s="105"/>
      <c r="B119" s="105"/>
      <c r="C119" s="106"/>
      <c r="D119" s="105"/>
      <c r="E119" s="110"/>
      <c r="F119" s="111"/>
      <c r="G119" s="112"/>
      <c r="H119" s="112"/>
    </row>
    <row r="120" spans="1:8" ht="12.75" customHeight="1" x14ac:dyDescent="0.25">
      <c r="A120" s="105"/>
      <c r="B120" s="105"/>
      <c r="C120" s="106"/>
      <c r="D120" s="105"/>
      <c r="E120" s="110"/>
      <c r="F120" s="111"/>
      <c r="G120" s="112"/>
      <c r="H120" s="112"/>
    </row>
    <row r="121" spans="1:8" ht="12.75" customHeight="1" x14ac:dyDescent="0.25">
      <c r="A121" s="105"/>
      <c r="B121" s="105"/>
      <c r="C121" s="106"/>
      <c r="D121" s="105"/>
      <c r="E121" s="110"/>
      <c r="F121" s="111"/>
      <c r="G121" s="112"/>
      <c r="H121" s="112"/>
    </row>
    <row r="122" spans="1:8" ht="12.75" customHeight="1" x14ac:dyDescent="0.25">
      <c r="A122" s="105"/>
      <c r="B122" s="105"/>
      <c r="C122" s="106"/>
      <c r="D122" s="105"/>
      <c r="E122" s="110"/>
      <c r="F122" s="111"/>
      <c r="G122" s="112"/>
      <c r="H122" s="112"/>
    </row>
    <row r="123" spans="1:8" ht="12.75" customHeight="1" x14ac:dyDescent="0.25">
      <c r="A123" s="105"/>
      <c r="B123" s="105"/>
      <c r="C123" s="106"/>
      <c r="D123" s="105"/>
      <c r="E123" s="110"/>
      <c r="F123" s="111"/>
      <c r="G123" s="112"/>
      <c r="H123" s="112"/>
    </row>
    <row r="124" spans="1:8" ht="12.75" customHeight="1" x14ac:dyDescent="0.25">
      <c r="A124" s="105"/>
      <c r="B124" s="105"/>
      <c r="C124" s="106"/>
      <c r="D124" s="105"/>
      <c r="E124" s="110"/>
      <c r="F124" s="111"/>
      <c r="G124" s="112"/>
      <c r="H124" s="112"/>
    </row>
    <row r="125" spans="1:8" ht="12.75" customHeight="1" x14ac:dyDescent="0.25">
      <c r="A125" s="105"/>
      <c r="B125" s="105"/>
      <c r="C125" s="106"/>
      <c r="D125" s="105"/>
      <c r="E125" s="110"/>
      <c r="F125" s="111"/>
      <c r="G125" s="112"/>
      <c r="H125" s="112"/>
    </row>
    <row r="126" spans="1:8" ht="12.75" customHeight="1" x14ac:dyDescent="0.25">
      <c r="A126" s="105"/>
      <c r="B126" s="105"/>
      <c r="C126" s="106"/>
      <c r="D126" s="105"/>
      <c r="E126" s="110"/>
      <c r="F126" s="111"/>
      <c r="G126" s="112"/>
      <c r="H126" s="112"/>
    </row>
    <row r="127" spans="1:8" ht="12.75" customHeight="1" x14ac:dyDescent="0.25">
      <c r="A127" s="105"/>
      <c r="B127" s="105"/>
      <c r="C127" s="106"/>
      <c r="D127" s="105"/>
      <c r="E127" s="110"/>
      <c r="F127" s="111"/>
      <c r="G127" s="112"/>
      <c r="H127" s="112"/>
    </row>
    <row r="128" spans="1:8" ht="12.75" customHeight="1" x14ac:dyDescent="0.25">
      <c r="A128" s="105"/>
      <c r="B128" s="105"/>
      <c r="C128" s="106"/>
      <c r="D128" s="105"/>
      <c r="E128" s="110"/>
      <c r="F128" s="111"/>
      <c r="G128" s="112"/>
      <c r="H128" s="112"/>
    </row>
    <row r="129" spans="1:8" ht="12.75" customHeight="1" x14ac:dyDescent="0.25">
      <c r="A129" s="105"/>
      <c r="B129" s="105"/>
      <c r="C129" s="106"/>
      <c r="D129" s="105"/>
      <c r="E129" s="110"/>
      <c r="F129" s="111"/>
      <c r="G129" s="112"/>
      <c r="H129" s="112"/>
    </row>
    <row r="130" spans="1:8" ht="12.75" customHeight="1" x14ac:dyDescent="0.25">
      <c r="A130" s="105"/>
      <c r="B130" s="105"/>
      <c r="C130" s="106"/>
      <c r="D130" s="105"/>
      <c r="E130" s="110"/>
      <c r="F130" s="111"/>
      <c r="G130" s="112"/>
      <c r="H130" s="112"/>
    </row>
    <row r="131" spans="1:8" ht="12.75" customHeight="1" x14ac:dyDescent="0.25">
      <c r="A131" s="105"/>
      <c r="B131" s="105"/>
      <c r="C131" s="106"/>
      <c r="D131" s="105"/>
      <c r="E131" s="110"/>
      <c r="F131" s="111"/>
      <c r="G131" s="112"/>
      <c r="H131" s="112"/>
    </row>
    <row r="132" spans="1:8" ht="12.75" customHeight="1" x14ac:dyDescent="0.25">
      <c r="A132" s="105"/>
      <c r="B132" s="105"/>
      <c r="C132" s="106"/>
      <c r="D132" s="105"/>
      <c r="E132" s="110"/>
      <c r="F132" s="111"/>
      <c r="G132" s="112"/>
      <c r="H132" s="112"/>
    </row>
    <row r="133" spans="1:8" ht="12.75" customHeight="1" x14ac:dyDescent="0.25">
      <c r="A133" s="105"/>
      <c r="B133" s="105"/>
      <c r="C133" s="106"/>
      <c r="D133" s="105"/>
      <c r="E133" s="110"/>
      <c r="F133" s="111"/>
      <c r="G133" s="112"/>
      <c r="H133" s="112"/>
    </row>
    <row r="134" spans="1:8" ht="12.75" customHeight="1" x14ac:dyDescent="0.25">
      <c r="A134" s="105"/>
      <c r="B134" s="105"/>
      <c r="C134" s="106"/>
      <c r="D134" s="105"/>
      <c r="E134" s="110"/>
      <c r="F134" s="111"/>
      <c r="G134" s="112"/>
      <c r="H134" s="112"/>
    </row>
    <row r="135" spans="1:8" ht="12.75" customHeight="1" x14ac:dyDescent="0.25">
      <c r="A135" s="105"/>
      <c r="B135" s="105"/>
      <c r="C135" s="106"/>
      <c r="D135" s="105"/>
      <c r="E135" s="110"/>
      <c r="F135" s="111"/>
      <c r="G135" s="112"/>
      <c r="H135" s="112"/>
    </row>
    <row r="136" spans="1:8" ht="12.75" customHeight="1" x14ac:dyDescent="0.25">
      <c r="A136" s="105"/>
      <c r="B136" s="105"/>
      <c r="C136" s="106"/>
      <c r="D136" s="105"/>
      <c r="E136" s="110"/>
      <c r="F136" s="111"/>
      <c r="G136" s="112"/>
      <c r="H136" s="112"/>
    </row>
    <row r="137" spans="1:8" ht="12.75" customHeight="1" x14ac:dyDescent="0.25">
      <c r="A137" s="105"/>
      <c r="B137" s="105"/>
      <c r="C137" s="106"/>
      <c r="D137" s="105"/>
      <c r="E137" s="110"/>
      <c r="F137" s="111"/>
      <c r="G137" s="112"/>
      <c r="H137" s="112"/>
    </row>
    <row r="138" spans="1:8" ht="12.75" customHeight="1" x14ac:dyDescent="0.25">
      <c r="A138" s="105"/>
      <c r="B138" s="105"/>
      <c r="C138" s="106"/>
      <c r="D138" s="105"/>
      <c r="E138" s="110"/>
      <c r="F138" s="111"/>
      <c r="G138" s="112"/>
      <c r="H138" s="112"/>
    </row>
    <row r="139" spans="1:8" ht="12.75" customHeight="1" x14ac:dyDescent="0.25">
      <c r="A139" s="105"/>
      <c r="B139" s="105"/>
      <c r="C139" s="106"/>
      <c r="D139" s="105"/>
      <c r="E139" s="110"/>
      <c r="F139" s="111"/>
      <c r="G139" s="112"/>
      <c r="H139" s="112"/>
    </row>
    <row r="140" spans="1:8" ht="12.75" customHeight="1" x14ac:dyDescent="0.25">
      <c r="A140" s="105"/>
      <c r="B140" s="105"/>
      <c r="C140" s="106"/>
      <c r="D140" s="105"/>
      <c r="E140" s="110"/>
      <c r="F140" s="111"/>
      <c r="G140" s="112"/>
      <c r="H140" s="112"/>
    </row>
    <row r="141" spans="1:8" ht="12.75" customHeight="1" x14ac:dyDescent="0.25">
      <c r="A141" s="105"/>
      <c r="B141" s="105"/>
      <c r="C141" s="106"/>
      <c r="D141" s="105"/>
      <c r="E141" s="110"/>
      <c r="F141" s="111"/>
      <c r="G141" s="112"/>
      <c r="H141" s="112"/>
    </row>
    <row r="142" spans="1:8" ht="12.75" customHeight="1" x14ac:dyDescent="0.25">
      <c r="A142" s="105"/>
      <c r="B142" s="105"/>
      <c r="C142" s="106"/>
      <c r="D142" s="105"/>
      <c r="E142" s="110"/>
      <c r="F142" s="111"/>
      <c r="G142" s="112"/>
      <c r="H142" s="112"/>
    </row>
    <row r="143" spans="1:8" ht="12.75" customHeight="1" x14ac:dyDescent="0.25">
      <c r="A143" s="105"/>
      <c r="B143" s="105"/>
      <c r="C143" s="106"/>
      <c r="D143" s="105"/>
      <c r="E143" s="110"/>
      <c r="F143" s="111"/>
      <c r="G143" s="112"/>
      <c r="H143" s="112"/>
    </row>
    <row r="144" spans="1:8" x14ac:dyDescent="0.25">
      <c r="A144" s="105"/>
      <c r="B144" s="105"/>
      <c r="C144" s="106"/>
      <c r="D144" s="105"/>
      <c r="E144" s="110"/>
      <c r="F144" s="111"/>
      <c r="G144" s="112"/>
      <c r="H144" s="112"/>
    </row>
    <row r="145" spans="1:8" x14ac:dyDescent="0.25">
      <c r="A145" s="105"/>
      <c r="B145" s="105"/>
      <c r="C145" s="106"/>
      <c r="D145" s="105"/>
      <c r="E145" s="110"/>
      <c r="F145" s="111"/>
      <c r="G145" s="112"/>
      <c r="H145" s="112"/>
    </row>
    <row r="146" spans="1:8" x14ac:dyDescent="0.25">
      <c r="A146" s="105"/>
      <c r="B146" s="105"/>
      <c r="C146" s="106"/>
      <c r="D146" s="105"/>
      <c r="E146" s="110"/>
      <c r="F146" s="111"/>
      <c r="G146" s="112"/>
      <c r="H146" s="112"/>
    </row>
    <row r="147" spans="1:8" x14ac:dyDescent="0.25">
      <c r="A147" s="105"/>
      <c r="B147" s="105"/>
      <c r="C147" s="106"/>
      <c r="D147" s="105"/>
      <c r="E147" s="110"/>
      <c r="F147" s="111"/>
      <c r="G147" s="112"/>
      <c r="H147" s="112"/>
    </row>
    <row r="148" spans="1:8" x14ac:dyDescent="0.25">
      <c r="A148" s="105"/>
      <c r="B148" s="105"/>
      <c r="C148" s="106"/>
      <c r="D148" s="105"/>
      <c r="E148" s="110"/>
      <c r="F148" s="111"/>
      <c r="G148" s="112"/>
      <c r="H148" s="112"/>
    </row>
    <row r="149" spans="1:8" x14ac:dyDescent="0.25">
      <c r="A149" s="105"/>
      <c r="B149" s="105"/>
      <c r="C149" s="106"/>
      <c r="D149" s="105"/>
      <c r="E149" s="110"/>
      <c r="F149" s="111"/>
      <c r="G149" s="112"/>
      <c r="H149" s="112"/>
    </row>
    <row r="150" spans="1:8" x14ac:dyDescent="0.25">
      <c r="A150" s="105"/>
      <c r="B150" s="105"/>
      <c r="C150" s="106"/>
      <c r="D150" s="105"/>
      <c r="E150" s="110"/>
      <c r="F150" s="111"/>
      <c r="G150" s="112"/>
      <c r="H150" s="112"/>
    </row>
    <row r="151" spans="1:8" x14ac:dyDescent="0.25">
      <c r="A151" s="105"/>
      <c r="B151" s="105"/>
      <c r="C151" s="106"/>
      <c r="D151" s="105"/>
      <c r="E151" s="110"/>
      <c r="F151" s="111"/>
      <c r="G151" s="112"/>
      <c r="H151" s="112"/>
    </row>
    <row r="152" spans="1:8" x14ac:dyDescent="0.25">
      <c r="A152" s="105"/>
      <c r="B152" s="105"/>
      <c r="C152" s="106"/>
      <c r="D152" s="105"/>
      <c r="E152" s="110"/>
      <c r="F152" s="111"/>
      <c r="G152" s="112"/>
      <c r="H152" s="112"/>
    </row>
    <row r="153" spans="1:8" x14ac:dyDescent="0.25">
      <c r="A153" s="105"/>
      <c r="B153" s="105"/>
      <c r="C153" s="106"/>
      <c r="D153" s="105"/>
      <c r="E153" s="110"/>
      <c r="F153" s="111"/>
      <c r="G153" s="112"/>
      <c r="H153" s="112"/>
    </row>
    <row r="154" spans="1:8" x14ac:dyDescent="0.25">
      <c r="A154" s="105"/>
      <c r="B154" s="105"/>
      <c r="C154" s="106"/>
      <c r="D154" s="105"/>
      <c r="E154" s="110"/>
      <c r="F154" s="111"/>
      <c r="G154" s="112"/>
      <c r="H154" s="112"/>
    </row>
    <row r="155" spans="1:8" x14ac:dyDescent="0.25">
      <c r="A155" s="105"/>
      <c r="B155" s="105"/>
      <c r="C155" s="106"/>
      <c r="D155" s="105"/>
      <c r="E155" s="110"/>
      <c r="F155" s="111"/>
      <c r="G155" s="112"/>
      <c r="H155" s="112"/>
    </row>
    <row r="156" spans="1:8" x14ac:dyDescent="0.25">
      <c r="A156" s="105"/>
      <c r="B156" s="105"/>
      <c r="C156" s="106"/>
      <c r="D156" s="105"/>
      <c r="E156" s="110"/>
      <c r="F156" s="111"/>
      <c r="G156" s="112"/>
      <c r="H156" s="112"/>
    </row>
    <row r="157" spans="1:8" x14ac:dyDescent="0.25">
      <c r="A157" s="105"/>
      <c r="B157" s="105"/>
      <c r="C157" s="106"/>
      <c r="D157" s="105"/>
      <c r="E157" s="110"/>
      <c r="F157" s="111"/>
      <c r="G157" s="112"/>
      <c r="H157" s="112"/>
    </row>
    <row r="158" spans="1:8" x14ac:dyDescent="0.25">
      <c r="A158" s="105"/>
      <c r="B158" s="105"/>
      <c r="C158" s="106"/>
      <c r="D158" s="105"/>
      <c r="E158" s="110"/>
      <c r="F158" s="111"/>
      <c r="G158" s="112"/>
      <c r="H158" s="112"/>
    </row>
    <row r="159" spans="1:8" x14ac:dyDescent="0.25">
      <c r="A159" s="105"/>
      <c r="B159" s="105"/>
      <c r="C159" s="106"/>
      <c r="D159" s="105"/>
      <c r="E159" s="110"/>
      <c r="F159" s="111"/>
      <c r="G159" s="112"/>
      <c r="H159" s="112"/>
    </row>
    <row r="160" spans="1:8" x14ac:dyDescent="0.25">
      <c r="A160" s="105"/>
      <c r="B160" s="105"/>
      <c r="C160" s="106"/>
      <c r="D160" s="105"/>
      <c r="E160" s="110"/>
      <c r="F160" s="111"/>
      <c r="G160" s="112"/>
      <c r="H160" s="112"/>
    </row>
    <row r="161" spans="1:8" x14ac:dyDescent="0.25">
      <c r="A161" s="105"/>
      <c r="B161" s="105"/>
      <c r="C161" s="106"/>
      <c r="D161" s="105"/>
      <c r="E161" s="110"/>
      <c r="F161" s="111"/>
      <c r="G161" s="112"/>
      <c r="H161" s="112"/>
    </row>
    <row r="162" spans="1:8" x14ac:dyDescent="0.25">
      <c r="A162" s="105"/>
      <c r="B162" s="105"/>
      <c r="C162" s="106"/>
      <c r="D162" s="105"/>
      <c r="E162" s="110"/>
      <c r="F162" s="111"/>
      <c r="G162" s="112"/>
      <c r="H162" s="112"/>
    </row>
    <row r="163" spans="1:8" x14ac:dyDescent="0.25">
      <c r="A163" s="105"/>
      <c r="B163" s="105"/>
      <c r="C163" s="106"/>
      <c r="D163" s="105"/>
      <c r="E163" s="110"/>
      <c r="F163" s="111"/>
      <c r="G163" s="112"/>
      <c r="H163" s="112"/>
    </row>
    <row r="164" spans="1:8" x14ac:dyDescent="0.25">
      <c r="A164" s="105"/>
      <c r="B164" s="105"/>
      <c r="C164" s="106"/>
      <c r="D164" s="105"/>
      <c r="E164" s="110"/>
      <c r="F164" s="111"/>
      <c r="G164" s="112"/>
      <c r="H164" s="112"/>
    </row>
    <row r="165" spans="1:8" x14ac:dyDescent="0.25">
      <c r="A165" s="105"/>
      <c r="B165" s="105"/>
      <c r="C165" s="106"/>
      <c r="D165" s="105"/>
      <c r="E165" s="110"/>
      <c r="F165" s="111"/>
      <c r="G165" s="112"/>
      <c r="H165" s="112"/>
    </row>
    <row r="166" spans="1:8" x14ac:dyDescent="0.25">
      <c r="A166" s="105"/>
      <c r="B166" s="105"/>
      <c r="C166" s="106"/>
      <c r="D166" s="105"/>
      <c r="E166" s="110"/>
      <c r="F166" s="111"/>
      <c r="G166" s="112"/>
      <c r="H166" s="112"/>
    </row>
    <row r="167" spans="1:8" x14ac:dyDescent="0.25">
      <c r="A167" s="105"/>
      <c r="B167" s="105"/>
      <c r="C167" s="106"/>
      <c r="D167" s="105"/>
      <c r="E167" s="110"/>
      <c r="F167" s="111"/>
      <c r="G167" s="112"/>
      <c r="H167" s="112"/>
    </row>
    <row r="168" spans="1:8" x14ac:dyDescent="0.25">
      <c r="A168" s="105"/>
      <c r="B168" s="105"/>
      <c r="C168" s="106"/>
      <c r="D168" s="105"/>
      <c r="E168" s="110"/>
      <c r="F168" s="111"/>
      <c r="G168" s="112"/>
      <c r="H168" s="112"/>
    </row>
    <row r="169" spans="1:8" x14ac:dyDescent="0.25">
      <c r="A169" s="105"/>
      <c r="B169" s="105"/>
      <c r="C169" s="106"/>
      <c r="D169" s="105"/>
      <c r="E169" s="110"/>
      <c r="F169" s="111"/>
      <c r="G169" s="112"/>
      <c r="H169" s="112"/>
    </row>
    <row r="170" spans="1:8" x14ac:dyDescent="0.25">
      <c r="A170" s="105"/>
      <c r="B170" s="105"/>
      <c r="C170" s="106"/>
      <c r="D170" s="105"/>
      <c r="E170" s="110"/>
      <c r="F170" s="111"/>
      <c r="G170" s="112"/>
      <c r="H170" s="112"/>
    </row>
    <row r="171" spans="1:8" x14ac:dyDescent="0.25">
      <c r="A171" s="105"/>
      <c r="B171" s="105"/>
      <c r="C171" s="106"/>
      <c r="D171" s="105"/>
      <c r="E171" s="110"/>
      <c r="F171" s="111"/>
      <c r="G171" s="112"/>
      <c r="H171" s="112"/>
    </row>
    <row r="172" spans="1:8" x14ac:dyDescent="0.25">
      <c r="A172" s="105"/>
      <c r="B172" s="105"/>
      <c r="C172" s="106"/>
      <c r="D172" s="105"/>
      <c r="E172" s="110"/>
      <c r="F172" s="111"/>
      <c r="G172" s="112"/>
      <c r="H172" s="112"/>
    </row>
    <row r="173" spans="1:8" x14ac:dyDescent="0.25">
      <c r="A173" s="105"/>
      <c r="B173" s="105"/>
      <c r="C173" s="106"/>
      <c r="D173" s="105"/>
      <c r="E173" s="110"/>
      <c r="F173" s="111"/>
      <c r="G173" s="112"/>
      <c r="H173" s="112"/>
    </row>
    <row r="174" spans="1:8" x14ac:dyDescent="0.25">
      <c r="A174" s="105"/>
      <c r="B174" s="105"/>
      <c r="C174" s="106"/>
      <c r="D174" s="105"/>
      <c r="E174" s="110"/>
      <c r="F174" s="111"/>
      <c r="G174" s="112"/>
      <c r="H174" s="112"/>
    </row>
    <row r="175" spans="1:8" x14ac:dyDescent="0.25">
      <c r="A175" s="105"/>
      <c r="B175" s="105"/>
      <c r="C175" s="106"/>
      <c r="D175" s="105"/>
      <c r="E175" s="110"/>
      <c r="F175" s="111"/>
      <c r="G175" s="112"/>
      <c r="H175" s="112"/>
    </row>
    <row r="176" spans="1:8" x14ac:dyDescent="0.25">
      <c r="A176" s="105"/>
      <c r="B176" s="105"/>
      <c r="C176" s="106"/>
      <c r="D176" s="105"/>
      <c r="E176" s="110"/>
      <c r="F176" s="111"/>
      <c r="G176" s="112"/>
      <c r="H176" s="112"/>
    </row>
    <row r="177" spans="1:8" x14ac:dyDescent="0.25">
      <c r="A177" s="105"/>
      <c r="B177" s="105"/>
      <c r="C177" s="106"/>
      <c r="D177" s="105"/>
      <c r="E177" s="110"/>
      <c r="F177" s="111"/>
      <c r="G177" s="112"/>
      <c r="H177" s="112"/>
    </row>
    <row r="178" spans="1:8" x14ac:dyDescent="0.25">
      <c r="A178" s="105"/>
      <c r="B178" s="105"/>
      <c r="C178" s="106"/>
      <c r="D178" s="105"/>
      <c r="E178" s="110"/>
      <c r="F178" s="111"/>
      <c r="G178" s="112"/>
      <c r="H178" s="112"/>
    </row>
    <row r="179" spans="1:8" x14ac:dyDescent="0.25">
      <c r="A179" s="105"/>
      <c r="B179" s="105"/>
      <c r="C179" s="106"/>
      <c r="D179" s="105"/>
      <c r="E179" s="110"/>
      <c r="F179" s="111"/>
      <c r="G179" s="112"/>
      <c r="H179" s="112"/>
    </row>
    <row r="180" spans="1:8" x14ac:dyDescent="0.25">
      <c r="A180" s="105"/>
      <c r="B180" s="105"/>
      <c r="C180" s="106"/>
      <c r="D180" s="105"/>
      <c r="E180" s="110"/>
      <c r="F180" s="111"/>
      <c r="G180" s="112"/>
      <c r="H180" s="112"/>
    </row>
    <row r="181" spans="1:8" x14ac:dyDescent="0.25">
      <c r="A181" s="105"/>
      <c r="B181" s="105"/>
      <c r="C181" s="106"/>
      <c r="D181" s="105"/>
      <c r="E181" s="110"/>
      <c r="F181" s="111"/>
      <c r="G181" s="112"/>
      <c r="H181" s="112"/>
    </row>
    <row r="182" spans="1:8" x14ac:dyDescent="0.25">
      <c r="A182" s="105"/>
      <c r="B182" s="105"/>
      <c r="C182" s="106"/>
      <c r="D182" s="105"/>
      <c r="E182" s="110"/>
      <c r="F182" s="111"/>
      <c r="G182" s="112"/>
      <c r="H182" s="112"/>
    </row>
    <row r="183" spans="1:8" x14ac:dyDescent="0.25">
      <c r="A183" s="105"/>
      <c r="B183" s="105"/>
      <c r="C183" s="106"/>
      <c r="D183" s="105"/>
      <c r="E183" s="110"/>
      <c r="F183" s="111"/>
      <c r="G183" s="112"/>
      <c r="H183" s="112"/>
    </row>
    <row r="184" spans="1:8" x14ac:dyDescent="0.25">
      <c r="A184" s="105"/>
      <c r="B184" s="105"/>
      <c r="C184" s="106"/>
      <c r="D184" s="105"/>
      <c r="E184" s="110"/>
      <c r="F184" s="111"/>
      <c r="G184" s="112"/>
      <c r="H184" s="112"/>
    </row>
    <row r="185" spans="1:8" x14ac:dyDescent="0.25">
      <c r="A185" s="105"/>
      <c r="B185" s="105"/>
      <c r="C185" s="106"/>
      <c r="D185" s="105"/>
      <c r="E185" s="110"/>
      <c r="F185" s="111"/>
      <c r="G185" s="112"/>
      <c r="H185" s="112"/>
    </row>
    <row r="186" spans="1:8" x14ac:dyDescent="0.25">
      <c r="A186" s="105"/>
      <c r="B186" s="105"/>
      <c r="C186" s="106"/>
      <c r="D186" s="105"/>
      <c r="E186" s="110"/>
      <c r="F186" s="111"/>
      <c r="G186" s="112"/>
      <c r="H186" s="112"/>
    </row>
    <row r="187" spans="1:8" x14ac:dyDescent="0.25">
      <c r="A187" s="105"/>
      <c r="B187" s="105"/>
      <c r="C187" s="106"/>
      <c r="D187" s="105"/>
      <c r="E187" s="110"/>
      <c r="F187" s="111"/>
      <c r="G187" s="112"/>
      <c r="H187" s="112"/>
    </row>
    <row r="188" spans="1:8" x14ac:dyDescent="0.25">
      <c r="A188" s="105"/>
      <c r="B188" s="105"/>
      <c r="C188" s="106"/>
      <c r="D188" s="105"/>
      <c r="E188" s="110"/>
      <c r="F188" s="111"/>
      <c r="G188" s="112"/>
      <c r="H188" s="112"/>
    </row>
    <row r="189" spans="1:8" x14ac:dyDescent="0.25">
      <c r="A189" s="105"/>
      <c r="B189" s="105"/>
      <c r="C189" s="106"/>
      <c r="D189" s="105"/>
      <c r="E189" s="110"/>
      <c r="F189" s="111"/>
      <c r="G189" s="112"/>
      <c r="H189" s="112"/>
    </row>
    <row r="190" spans="1:8" x14ac:dyDescent="0.25">
      <c r="A190" s="105"/>
      <c r="B190" s="105"/>
      <c r="C190" s="106"/>
      <c r="D190" s="105"/>
      <c r="E190" s="110"/>
      <c r="F190" s="111"/>
      <c r="G190" s="112"/>
      <c r="H190" s="112"/>
    </row>
    <row r="191" spans="1:8" x14ac:dyDescent="0.25">
      <c r="A191" s="105"/>
      <c r="B191" s="105"/>
      <c r="C191" s="106"/>
      <c r="D191" s="105"/>
      <c r="E191" s="110"/>
      <c r="F191" s="111"/>
      <c r="G191" s="112"/>
      <c r="H191" s="112"/>
    </row>
    <row r="192" spans="1:8" x14ac:dyDescent="0.25">
      <c r="A192" s="105"/>
      <c r="B192" s="105"/>
      <c r="C192" s="106"/>
      <c r="D192" s="105"/>
      <c r="E192" s="110"/>
      <c r="F192" s="111"/>
      <c r="G192" s="112"/>
      <c r="H192" s="112"/>
    </row>
    <row r="193" spans="1:8" x14ac:dyDescent="0.25">
      <c r="A193" s="105"/>
      <c r="B193" s="105"/>
      <c r="C193" s="106"/>
      <c r="D193" s="105"/>
      <c r="E193" s="110"/>
      <c r="F193" s="111"/>
      <c r="G193" s="112"/>
      <c r="H193" s="112"/>
    </row>
    <row r="194" spans="1:8" x14ac:dyDescent="0.25">
      <c r="A194" s="105"/>
      <c r="B194" s="105"/>
      <c r="C194" s="106"/>
      <c r="D194" s="105"/>
      <c r="E194" s="110"/>
      <c r="F194" s="111"/>
      <c r="G194" s="112"/>
      <c r="H194" s="112"/>
    </row>
    <row r="195" spans="1:8" x14ac:dyDescent="0.25">
      <c r="A195" s="105"/>
      <c r="B195" s="105"/>
      <c r="C195" s="106"/>
      <c r="D195" s="105"/>
      <c r="E195" s="110"/>
      <c r="F195" s="111"/>
      <c r="G195" s="112"/>
      <c r="H195" s="112"/>
    </row>
    <row r="196" spans="1:8" x14ac:dyDescent="0.25">
      <c r="A196" s="105"/>
      <c r="B196" s="105"/>
      <c r="C196" s="106"/>
      <c r="D196" s="105"/>
      <c r="E196" s="110"/>
      <c r="F196" s="111"/>
      <c r="G196" s="112"/>
      <c r="H196" s="112"/>
    </row>
    <row r="197" spans="1:8" x14ac:dyDescent="0.25">
      <c r="A197" s="105"/>
      <c r="B197" s="105"/>
      <c r="C197" s="106"/>
      <c r="D197" s="105"/>
      <c r="E197" s="110"/>
      <c r="F197" s="111"/>
      <c r="G197" s="112"/>
      <c r="H197" s="112"/>
    </row>
    <row r="198" spans="1:8" x14ac:dyDescent="0.25">
      <c r="A198" s="105"/>
      <c r="B198" s="105"/>
      <c r="C198" s="106"/>
      <c r="D198" s="105"/>
      <c r="E198" s="110"/>
      <c r="F198" s="111"/>
      <c r="G198" s="112"/>
      <c r="H198" s="112"/>
    </row>
    <row r="199" spans="1:8" x14ac:dyDescent="0.25">
      <c r="A199" s="105"/>
      <c r="B199" s="105"/>
      <c r="C199" s="106"/>
      <c r="D199" s="105"/>
      <c r="E199" s="110"/>
      <c r="F199" s="111"/>
      <c r="G199" s="112"/>
      <c r="H199" s="112"/>
    </row>
    <row r="200" spans="1:8" x14ac:dyDescent="0.25">
      <c r="A200" s="105"/>
      <c r="B200" s="105"/>
      <c r="C200" s="106"/>
      <c r="D200" s="105"/>
      <c r="E200" s="110"/>
      <c r="F200" s="111"/>
      <c r="G200" s="112"/>
      <c r="H200" s="112"/>
    </row>
    <row r="201" spans="1:8" x14ac:dyDescent="0.25">
      <c r="A201" s="105"/>
      <c r="B201" s="105"/>
      <c r="C201" s="106"/>
      <c r="D201" s="105"/>
      <c r="E201" s="110"/>
      <c r="F201" s="111"/>
      <c r="G201" s="112"/>
      <c r="H201" s="112"/>
    </row>
    <row r="202" spans="1:8" x14ac:dyDescent="0.25">
      <c r="A202" s="105"/>
      <c r="B202" s="105"/>
      <c r="C202" s="106"/>
      <c r="D202" s="105"/>
      <c r="E202" s="110"/>
      <c r="F202" s="111"/>
      <c r="G202" s="112"/>
      <c r="H202" s="112"/>
    </row>
    <row r="203" spans="1:8" x14ac:dyDescent="0.25">
      <c r="A203" s="105"/>
      <c r="B203" s="105"/>
      <c r="C203" s="106"/>
      <c r="D203" s="105"/>
      <c r="E203" s="110"/>
      <c r="F203" s="111"/>
      <c r="G203" s="112"/>
      <c r="H203" s="112"/>
    </row>
    <row r="204" spans="1:8" x14ac:dyDescent="0.25">
      <c r="A204" s="105"/>
      <c r="B204" s="105"/>
      <c r="C204" s="106"/>
      <c r="D204" s="105"/>
      <c r="E204" s="110"/>
      <c r="F204" s="111"/>
      <c r="G204" s="112"/>
      <c r="H204" s="112"/>
    </row>
    <row r="205" spans="1:8" x14ac:dyDescent="0.25">
      <c r="A205" s="105"/>
      <c r="B205" s="105"/>
      <c r="C205" s="106"/>
      <c r="D205" s="105"/>
      <c r="E205" s="110"/>
      <c r="F205" s="111"/>
      <c r="G205" s="112"/>
      <c r="H205" s="112"/>
    </row>
    <row r="206" spans="1:8" x14ac:dyDescent="0.25">
      <c r="A206" s="105"/>
      <c r="B206" s="105"/>
      <c r="C206" s="106"/>
      <c r="D206" s="105"/>
      <c r="E206" s="110"/>
      <c r="F206" s="111"/>
      <c r="G206" s="112"/>
      <c r="H206" s="112"/>
    </row>
    <row r="207" spans="1:8" x14ac:dyDescent="0.25">
      <c r="A207" s="105"/>
      <c r="B207" s="105"/>
      <c r="C207" s="106"/>
      <c r="D207" s="105"/>
      <c r="E207" s="110"/>
      <c r="F207" s="111"/>
      <c r="G207" s="112"/>
      <c r="H207" s="112"/>
    </row>
    <row r="208" spans="1:8" x14ac:dyDescent="0.25">
      <c r="A208" s="105"/>
      <c r="B208" s="105"/>
      <c r="C208" s="106"/>
      <c r="D208" s="105"/>
      <c r="E208" s="110"/>
      <c r="F208" s="111"/>
      <c r="G208" s="112"/>
      <c r="H208" s="112"/>
    </row>
    <row r="209" spans="1:8" x14ac:dyDescent="0.25">
      <c r="A209" s="105"/>
      <c r="B209" s="105"/>
      <c r="C209" s="106"/>
      <c r="D209" s="105"/>
      <c r="E209" s="110"/>
      <c r="F209" s="111"/>
      <c r="G209" s="112"/>
      <c r="H209" s="112"/>
    </row>
    <row r="210" spans="1:8" x14ac:dyDescent="0.25">
      <c r="A210" s="105"/>
      <c r="B210" s="105"/>
      <c r="C210" s="106"/>
      <c r="D210" s="105"/>
      <c r="E210" s="110"/>
      <c r="F210" s="111"/>
      <c r="G210" s="112"/>
      <c r="H210" s="112"/>
    </row>
    <row r="211" spans="1:8" x14ac:dyDescent="0.25">
      <c r="A211" s="105"/>
      <c r="B211" s="105"/>
      <c r="C211" s="106"/>
      <c r="D211" s="105"/>
      <c r="E211" s="110"/>
      <c r="F211" s="111"/>
      <c r="G211" s="112"/>
      <c r="H211" s="112"/>
    </row>
    <row r="212" spans="1:8" x14ac:dyDescent="0.25">
      <c r="A212" s="105"/>
      <c r="B212" s="105"/>
      <c r="C212" s="106"/>
      <c r="D212" s="105"/>
      <c r="E212" s="110"/>
      <c r="F212" s="111"/>
      <c r="G212" s="112"/>
      <c r="H212" s="112"/>
    </row>
    <row r="213" spans="1:8" x14ac:dyDescent="0.25">
      <c r="A213" s="105"/>
      <c r="B213" s="105"/>
      <c r="C213" s="106"/>
      <c r="D213" s="105"/>
      <c r="E213" s="110"/>
      <c r="F213" s="111"/>
      <c r="G213" s="112"/>
      <c r="H213" s="112"/>
    </row>
    <row r="214" spans="1:8" x14ac:dyDescent="0.25">
      <c r="A214" s="105"/>
      <c r="B214" s="105"/>
      <c r="C214" s="106"/>
      <c r="D214" s="105"/>
      <c r="E214" s="110"/>
      <c r="F214" s="111"/>
      <c r="G214" s="112"/>
      <c r="H214" s="112"/>
    </row>
    <row r="215" spans="1:8" x14ac:dyDescent="0.25">
      <c r="A215" s="105"/>
      <c r="B215" s="105"/>
      <c r="C215" s="106"/>
      <c r="D215" s="105"/>
      <c r="E215" s="110"/>
      <c r="F215" s="111"/>
      <c r="G215" s="112"/>
      <c r="H215" s="112"/>
    </row>
    <row r="216" spans="1:8" x14ac:dyDescent="0.25">
      <c r="A216" s="105"/>
      <c r="B216" s="105"/>
      <c r="C216" s="106"/>
      <c r="D216" s="105"/>
      <c r="E216" s="110"/>
      <c r="F216" s="111"/>
      <c r="G216" s="112"/>
      <c r="H216" s="112"/>
    </row>
    <row r="217" spans="1:8" x14ac:dyDescent="0.25">
      <c r="A217" s="105"/>
      <c r="B217" s="105"/>
      <c r="C217" s="106"/>
      <c r="D217" s="105"/>
      <c r="E217" s="110"/>
      <c r="F217" s="111"/>
      <c r="G217" s="112"/>
      <c r="H217" s="112"/>
    </row>
    <row r="218" spans="1:8" x14ac:dyDescent="0.25">
      <c r="A218" s="105"/>
      <c r="B218" s="105"/>
      <c r="C218" s="106"/>
      <c r="D218" s="105"/>
      <c r="E218" s="110"/>
      <c r="F218" s="111"/>
      <c r="G218" s="112"/>
      <c r="H218" s="112"/>
    </row>
    <row r="219" spans="1:8" x14ac:dyDescent="0.25">
      <c r="A219" s="105"/>
      <c r="B219" s="105"/>
      <c r="C219" s="106"/>
      <c r="D219" s="105"/>
      <c r="E219" s="110"/>
      <c r="F219" s="111"/>
      <c r="G219" s="112"/>
      <c r="H219" s="112"/>
    </row>
    <row r="220" spans="1:8" x14ac:dyDescent="0.25">
      <c r="A220" s="105"/>
      <c r="B220" s="105"/>
      <c r="C220" s="106"/>
      <c r="D220" s="105"/>
      <c r="E220" s="110"/>
      <c r="F220" s="111"/>
      <c r="G220" s="112"/>
      <c r="H220" s="112"/>
    </row>
    <row r="221" spans="1:8" x14ac:dyDescent="0.25">
      <c r="A221" s="105"/>
      <c r="B221" s="105"/>
      <c r="C221" s="106"/>
      <c r="D221" s="105"/>
      <c r="E221" s="110"/>
      <c r="F221" s="111"/>
      <c r="G221" s="112"/>
      <c r="H221" s="112"/>
    </row>
    <row r="222" spans="1:8" x14ac:dyDescent="0.25">
      <c r="A222" s="105"/>
      <c r="B222" s="105"/>
      <c r="C222" s="106"/>
      <c r="D222" s="105"/>
      <c r="E222" s="110"/>
      <c r="F222" s="111"/>
      <c r="G222" s="112"/>
      <c r="H222" s="112"/>
    </row>
    <row r="223" spans="1:8" x14ac:dyDescent="0.25">
      <c r="A223" s="105"/>
      <c r="B223" s="105"/>
      <c r="C223" s="106"/>
      <c r="D223" s="105"/>
      <c r="E223" s="110"/>
      <c r="F223" s="111"/>
      <c r="G223" s="112"/>
      <c r="H223" s="112"/>
    </row>
    <row r="224" spans="1:8" x14ac:dyDescent="0.25">
      <c r="A224" s="105"/>
      <c r="B224" s="105"/>
      <c r="C224" s="106"/>
      <c r="D224" s="105"/>
      <c r="E224" s="110"/>
      <c r="F224" s="111"/>
      <c r="G224" s="112"/>
      <c r="H224" s="112"/>
    </row>
    <row r="225" spans="1:8" x14ac:dyDescent="0.25">
      <c r="A225" s="105"/>
      <c r="B225" s="105"/>
      <c r="C225" s="106"/>
      <c r="D225" s="105"/>
      <c r="E225" s="110"/>
      <c r="F225" s="111"/>
      <c r="G225" s="112"/>
      <c r="H225" s="112"/>
    </row>
    <row r="226" spans="1:8" x14ac:dyDescent="0.25">
      <c r="A226" s="105"/>
      <c r="B226" s="105"/>
      <c r="C226" s="106"/>
      <c r="D226" s="105"/>
      <c r="E226" s="110"/>
      <c r="F226" s="111"/>
      <c r="G226" s="112"/>
      <c r="H226" s="112"/>
    </row>
    <row r="227" spans="1:8" x14ac:dyDescent="0.25">
      <c r="A227" s="105"/>
      <c r="B227" s="105"/>
      <c r="C227" s="106"/>
      <c r="D227" s="105"/>
      <c r="E227" s="110"/>
      <c r="F227" s="111"/>
      <c r="G227" s="112"/>
      <c r="H227" s="112"/>
    </row>
    <row r="228" spans="1:8" x14ac:dyDescent="0.25">
      <c r="A228" s="105"/>
      <c r="B228" s="105"/>
      <c r="C228" s="106"/>
      <c r="D228" s="105"/>
      <c r="E228" s="110"/>
      <c r="F228" s="111"/>
      <c r="G228" s="112"/>
      <c r="H228" s="112"/>
    </row>
    <row r="229" spans="1:8" x14ac:dyDescent="0.25">
      <c r="A229" s="105"/>
      <c r="B229" s="105"/>
      <c r="C229" s="106"/>
      <c r="D229" s="105"/>
      <c r="E229" s="110"/>
      <c r="F229" s="111"/>
      <c r="G229" s="112"/>
      <c r="H229" s="112"/>
    </row>
    <row r="230" spans="1:8" x14ac:dyDescent="0.25">
      <c r="A230" s="105"/>
      <c r="B230" s="105"/>
      <c r="C230" s="106"/>
      <c r="D230" s="105"/>
      <c r="E230" s="110"/>
      <c r="F230" s="111"/>
      <c r="G230" s="112"/>
      <c r="H230" s="112"/>
    </row>
    <row r="231" spans="1:8" x14ac:dyDescent="0.25">
      <c r="A231" s="105"/>
      <c r="B231" s="105"/>
      <c r="C231" s="106"/>
      <c r="D231" s="105"/>
      <c r="E231" s="110"/>
      <c r="F231" s="111"/>
      <c r="G231" s="112"/>
      <c r="H231" s="112"/>
    </row>
    <row r="232" spans="1:8" x14ac:dyDescent="0.25">
      <c r="A232" s="105"/>
      <c r="B232" s="105"/>
      <c r="C232" s="106"/>
      <c r="D232" s="105"/>
      <c r="E232" s="110"/>
      <c r="F232" s="111"/>
      <c r="G232" s="112"/>
      <c r="H232" s="112"/>
    </row>
    <row r="233" spans="1:8" x14ac:dyDescent="0.25">
      <c r="A233" s="105"/>
      <c r="B233" s="105"/>
      <c r="C233" s="106"/>
      <c r="D233" s="105"/>
      <c r="E233" s="110"/>
      <c r="F233" s="111"/>
      <c r="G233" s="112"/>
      <c r="H233" s="112"/>
    </row>
    <row r="234" spans="1:8" x14ac:dyDescent="0.25">
      <c r="A234" s="105"/>
      <c r="B234" s="105"/>
      <c r="C234" s="106"/>
      <c r="D234" s="105"/>
      <c r="E234" s="110"/>
      <c r="F234" s="111"/>
      <c r="G234" s="112"/>
      <c r="H234" s="112"/>
    </row>
    <row r="235" spans="1:8" x14ac:dyDescent="0.25">
      <c r="A235" s="105"/>
      <c r="B235" s="105"/>
      <c r="C235" s="106"/>
      <c r="D235" s="105"/>
      <c r="E235" s="110"/>
      <c r="F235" s="111"/>
      <c r="G235" s="112"/>
      <c r="H235" s="112"/>
    </row>
    <row r="236" spans="1:8" x14ac:dyDescent="0.25">
      <c r="A236" s="105"/>
      <c r="B236" s="105"/>
      <c r="C236" s="106"/>
      <c r="D236" s="105"/>
      <c r="E236" s="110"/>
      <c r="F236" s="111"/>
      <c r="G236" s="112"/>
      <c r="H236" s="112"/>
    </row>
    <row r="237" spans="1:8" x14ac:dyDescent="0.25">
      <c r="A237" s="105"/>
      <c r="B237" s="105"/>
      <c r="C237" s="106"/>
      <c r="D237" s="105"/>
      <c r="E237" s="110"/>
      <c r="F237" s="111"/>
      <c r="G237" s="112"/>
      <c r="H237" s="112"/>
    </row>
    <row r="238" spans="1:8" x14ac:dyDescent="0.25">
      <c r="A238" s="105"/>
      <c r="B238" s="105"/>
      <c r="C238" s="106"/>
      <c r="D238" s="105"/>
      <c r="E238" s="110"/>
      <c r="F238" s="111"/>
      <c r="G238" s="112"/>
      <c r="H238" s="112"/>
    </row>
    <row r="239" spans="1:8" x14ac:dyDescent="0.25">
      <c r="A239" s="105"/>
      <c r="B239" s="105"/>
      <c r="C239" s="106"/>
      <c r="D239" s="105"/>
      <c r="E239" s="110"/>
      <c r="F239" s="111"/>
      <c r="G239" s="112"/>
      <c r="H239" s="112"/>
    </row>
    <row r="240" spans="1:8" x14ac:dyDescent="0.25">
      <c r="A240" s="105"/>
      <c r="B240" s="105"/>
      <c r="C240" s="106"/>
      <c r="D240" s="105"/>
      <c r="E240" s="110"/>
      <c r="F240" s="111"/>
      <c r="G240" s="112"/>
      <c r="H240" s="112"/>
    </row>
    <row r="241" spans="1:8" x14ac:dyDescent="0.25">
      <c r="A241" s="105"/>
      <c r="B241" s="105"/>
      <c r="C241" s="106"/>
      <c r="D241" s="105"/>
      <c r="E241" s="110"/>
      <c r="F241" s="111"/>
      <c r="G241" s="112"/>
      <c r="H241" s="112"/>
    </row>
    <row r="242" spans="1:8" x14ac:dyDescent="0.25">
      <c r="A242" s="105"/>
      <c r="B242" s="105"/>
      <c r="C242" s="106"/>
      <c r="D242" s="105"/>
      <c r="E242" s="110"/>
      <c r="F242" s="111"/>
      <c r="G242" s="112"/>
      <c r="H242" s="112"/>
    </row>
    <row r="243" spans="1:8" x14ac:dyDescent="0.25">
      <c r="A243" s="105"/>
      <c r="B243" s="105"/>
      <c r="C243" s="106"/>
      <c r="D243" s="105"/>
      <c r="E243" s="110"/>
      <c r="F243" s="111"/>
      <c r="G243" s="112"/>
      <c r="H243" s="112"/>
    </row>
    <row r="244" spans="1:8" x14ac:dyDescent="0.25">
      <c r="A244" s="105"/>
      <c r="B244" s="105"/>
      <c r="C244" s="106"/>
      <c r="D244" s="105"/>
      <c r="E244" s="110"/>
      <c r="F244" s="111"/>
      <c r="G244" s="112"/>
      <c r="H244" s="112"/>
    </row>
    <row r="245" spans="1:8" x14ac:dyDescent="0.25">
      <c r="A245" s="105"/>
      <c r="B245" s="105"/>
      <c r="C245" s="106"/>
      <c r="D245" s="105"/>
      <c r="E245" s="110"/>
      <c r="F245" s="111"/>
      <c r="G245" s="112"/>
      <c r="H245" s="112"/>
    </row>
    <row r="246" spans="1:8" x14ac:dyDescent="0.25">
      <c r="A246" s="105"/>
      <c r="B246" s="105"/>
      <c r="C246" s="106"/>
      <c r="D246" s="105"/>
      <c r="E246" s="110"/>
      <c r="F246" s="111"/>
      <c r="G246" s="112"/>
      <c r="H246" s="112"/>
    </row>
    <row r="247" spans="1:8" x14ac:dyDescent="0.25">
      <c r="A247" s="105"/>
      <c r="B247" s="105"/>
      <c r="C247" s="106"/>
      <c r="D247" s="105"/>
      <c r="E247" s="110"/>
      <c r="F247" s="111"/>
      <c r="G247" s="112"/>
      <c r="H247" s="112"/>
    </row>
    <row r="248" spans="1:8" x14ac:dyDescent="0.25">
      <c r="A248" s="105"/>
      <c r="B248" s="105"/>
      <c r="C248" s="106"/>
      <c r="D248" s="105"/>
      <c r="E248" s="110"/>
      <c r="F248" s="111"/>
      <c r="G248" s="112"/>
      <c r="H248" s="112"/>
    </row>
    <row r="249" spans="1:8" x14ac:dyDescent="0.25">
      <c r="A249" s="105"/>
      <c r="B249" s="105"/>
      <c r="C249" s="106"/>
      <c r="D249" s="105"/>
      <c r="E249" s="110"/>
      <c r="F249" s="111"/>
      <c r="G249" s="112"/>
      <c r="H249" s="112"/>
    </row>
    <row r="250" spans="1:8" x14ac:dyDescent="0.25">
      <c r="A250" s="105"/>
      <c r="B250" s="105"/>
      <c r="C250" s="106"/>
      <c r="D250" s="105"/>
      <c r="E250" s="110"/>
      <c r="F250" s="111"/>
      <c r="G250" s="112"/>
      <c r="H250" s="112"/>
    </row>
    <row r="251" spans="1:8" x14ac:dyDescent="0.25">
      <c r="A251" s="105"/>
      <c r="B251" s="105"/>
      <c r="C251" s="106"/>
      <c r="D251" s="105"/>
      <c r="E251" s="110"/>
      <c r="F251" s="111"/>
      <c r="G251" s="112"/>
      <c r="H251" s="112"/>
    </row>
    <row r="252" spans="1:8" x14ac:dyDescent="0.25">
      <c r="A252" s="105"/>
      <c r="B252" s="105"/>
      <c r="C252" s="106"/>
      <c r="D252" s="105"/>
      <c r="E252" s="110"/>
      <c r="F252" s="111"/>
      <c r="G252" s="112"/>
      <c r="H252" s="112"/>
    </row>
    <row r="253" spans="1:8" x14ac:dyDescent="0.25">
      <c r="A253" s="105"/>
      <c r="B253" s="105"/>
      <c r="C253" s="106"/>
      <c r="D253" s="105"/>
      <c r="E253" s="110"/>
      <c r="F253" s="111"/>
      <c r="G253" s="112"/>
      <c r="H253" s="112"/>
    </row>
    <row r="254" spans="1:8" x14ac:dyDescent="0.25">
      <c r="A254" s="105"/>
      <c r="B254" s="105"/>
      <c r="C254" s="106"/>
      <c r="D254" s="105"/>
      <c r="E254" s="110"/>
      <c r="F254" s="111"/>
      <c r="G254" s="112"/>
      <c r="H254" s="112"/>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5" sqref="A5:H254"/>
    </sheetView>
  </sheetViews>
  <sheetFormatPr defaultColWidth="9.109375" defaultRowHeight="13.2" x14ac:dyDescent="0.25"/>
  <cols>
    <col min="1" max="1" width="14.6640625" style="55" customWidth="1"/>
    <col min="2" max="2" width="8.6640625" style="55" customWidth="1"/>
    <col min="3" max="3" width="15.6640625" style="63" bestFit="1" customWidth="1"/>
    <col min="4" max="4" width="50.6640625" style="63" customWidth="1"/>
    <col min="5" max="5" width="14.6640625" style="64" customWidth="1"/>
    <col min="6" max="7" width="14.6640625" style="65" customWidth="1"/>
    <col min="8" max="8" width="14.6640625" style="55" customWidth="1"/>
    <col min="9" max="9" width="15.5546875" style="55" customWidth="1"/>
    <col min="10" max="16384" width="9.109375" style="55"/>
  </cols>
  <sheetData>
    <row r="1" spans="1:15" ht="66.75" customHeight="1" x14ac:dyDescent="0.25">
      <c r="A1" s="266" t="s">
        <v>74</v>
      </c>
      <c r="B1" s="266"/>
      <c r="C1" s="266"/>
      <c r="D1" s="266"/>
      <c r="E1" s="266"/>
      <c r="F1" s="266"/>
      <c r="G1" s="266"/>
      <c r="H1" s="266"/>
    </row>
    <row r="2" spans="1:15" s="56" customFormat="1" ht="25.5" customHeight="1" x14ac:dyDescent="0.25">
      <c r="A2" s="263" t="str">
        <f>Overview!B4&amp; " - Effective from "&amp;Overview!D4&amp;" - "&amp;Overview!E4&amp;" EDCM export charges"</f>
        <v>ESP Electricity Limited - GSP_G - Effective from 1 April 2023 - Final EDCM export charges</v>
      </c>
      <c r="B2" s="264"/>
      <c r="C2" s="264"/>
      <c r="D2" s="264"/>
      <c r="E2" s="264"/>
      <c r="F2" s="264"/>
      <c r="G2" s="264"/>
      <c r="H2" s="265"/>
    </row>
    <row r="3" spans="1:15" s="92" customFormat="1" ht="17.399999999999999" x14ac:dyDescent="0.25">
      <c r="A3" s="96"/>
      <c r="B3" s="96"/>
      <c r="C3" s="96"/>
      <c r="D3" s="97"/>
      <c r="E3" s="98"/>
      <c r="F3" s="98"/>
      <c r="G3" s="99"/>
      <c r="H3" s="99"/>
      <c r="I3" s="89"/>
      <c r="J3" s="89"/>
      <c r="K3" s="89"/>
      <c r="L3" s="89"/>
      <c r="M3" s="89"/>
      <c r="N3" s="89"/>
      <c r="O3" s="89"/>
    </row>
    <row r="4" spans="1:15" ht="60.75" customHeight="1" x14ac:dyDescent="0.25">
      <c r="A4" s="57" t="s">
        <v>59</v>
      </c>
      <c r="B4" s="58" t="s">
        <v>41</v>
      </c>
      <c r="C4" s="57" t="s">
        <v>43</v>
      </c>
      <c r="D4" s="59" t="s">
        <v>35</v>
      </c>
      <c r="E4" s="59" t="str">
        <f>'Annex 2 EHV charges'!M10</f>
        <v>Export
Super Red
unit charge
(p/kWh)</v>
      </c>
      <c r="F4" s="59" t="str">
        <f>'Annex 2 EHV charges'!N10</f>
        <v>Export
fixed charge
(p/day)</v>
      </c>
      <c r="G4" s="59" t="str">
        <f>'Annex 2 EHV charges'!O10</f>
        <v>Export
capacity charge
(p/kVA/day)</v>
      </c>
      <c r="H4" s="59" t="str">
        <f>'Annex 2 EHV charges'!P10</f>
        <v>Export
exceeded capacity charge
(p/kVA/day)</v>
      </c>
    </row>
    <row r="5" spans="1:15" ht="12.75" customHeight="1" x14ac:dyDescent="0.25">
      <c r="A5" s="106"/>
      <c r="B5" s="105"/>
      <c r="C5" s="106"/>
      <c r="D5" s="105"/>
      <c r="E5" s="107"/>
      <c r="F5" s="108"/>
      <c r="G5" s="109"/>
      <c r="H5" s="109"/>
    </row>
    <row r="6" spans="1:15" ht="12.75" customHeight="1" x14ac:dyDescent="0.25">
      <c r="A6" s="106"/>
      <c r="B6" s="105"/>
      <c r="C6" s="106"/>
      <c r="D6" s="105"/>
      <c r="E6" s="107"/>
      <c r="F6" s="108"/>
      <c r="G6" s="109"/>
      <c r="H6" s="109"/>
    </row>
    <row r="7" spans="1:15" ht="12.75" customHeight="1" x14ac:dyDescent="0.25">
      <c r="A7" s="106"/>
      <c r="B7" s="105"/>
      <c r="C7" s="106"/>
      <c r="D7" s="105"/>
      <c r="E7" s="107"/>
      <c r="F7" s="108"/>
      <c r="G7" s="109"/>
      <c r="H7" s="109"/>
    </row>
    <row r="8" spans="1:15" ht="12.75" customHeight="1" x14ac:dyDescent="0.25">
      <c r="A8" s="106"/>
      <c r="B8" s="105"/>
      <c r="C8" s="106"/>
      <c r="D8" s="105"/>
      <c r="E8" s="107"/>
      <c r="F8" s="108"/>
      <c r="G8" s="109"/>
      <c r="H8" s="109"/>
    </row>
    <row r="9" spans="1:15" ht="12.75" customHeight="1" x14ac:dyDescent="0.25">
      <c r="A9" s="106"/>
      <c r="B9" s="105"/>
      <c r="C9" s="106"/>
      <c r="D9" s="105"/>
      <c r="E9" s="107"/>
      <c r="F9" s="108"/>
      <c r="G9" s="109"/>
      <c r="H9" s="109"/>
    </row>
    <row r="10" spans="1:15" ht="12.75" customHeight="1" x14ac:dyDescent="0.25">
      <c r="A10" s="106"/>
      <c r="B10" s="105"/>
      <c r="C10" s="106"/>
      <c r="D10" s="105"/>
      <c r="E10" s="107"/>
      <c r="F10" s="108"/>
      <c r="G10" s="109"/>
      <c r="H10" s="109"/>
    </row>
    <row r="11" spans="1:15" ht="12.75" customHeight="1" x14ac:dyDescent="0.25">
      <c r="A11" s="106"/>
      <c r="B11" s="105"/>
      <c r="C11" s="106"/>
      <c r="D11" s="105"/>
      <c r="E11" s="107"/>
      <c r="F11" s="108"/>
      <c r="G11" s="109"/>
      <c r="H11" s="109"/>
    </row>
    <row r="12" spans="1:15" ht="12.75" customHeight="1" x14ac:dyDescent="0.25">
      <c r="A12" s="106"/>
      <c r="B12" s="105"/>
      <c r="C12" s="106"/>
      <c r="D12" s="105"/>
      <c r="E12" s="107"/>
      <c r="F12" s="108"/>
      <c r="G12" s="109"/>
      <c r="H12" s="109"/>
    </row>
    <row r="13" spans="1:15" ht="12.75" customHeight="1" x14ac:dyDescent="0.25">
      <c r="A13" s="106"/>
      <c r="B13" s="105"/>
      <c r="C13" s="106"/>
      <c r="D13" s="105"/>
      <c r="E13" s="107"/>
      <c r="F13" s="108"/>
      <c r="G13" s="109"/>
      <c r="H13" s="109"/>
    </row>
    <row r="14" spans="1:15" ht="12.75" customHeight="1" x14ac:dyDescent="0.25">
      <c r="A14" s="106"/>
      <c r="B14" s="105"/>
      <c r="C14" s="106"/>
      <c r="D14" s="105"/>
      <c r="E14" s="107"/>
      <c r="F14" s="108"/>
      <c r="G14" s="109"/>
      <c r="H14" s="109"/>
    </row>
    <row r="15" spans="1:15" ht="12.75" customHeight="1" x14ac:dyDescent="0.25">
      <c r="A15" s="106"/>
      <c r="B15" s="105"/>
      <c r="C15" s="106"/>
      <c r="D15" s="105"/>
      <c r="E15" s="107"/>
      <c r="F15" s="108"/>
      <c r="G15" s="109"/>
      <c r="H15" s="109"/>
    </row>
    <row r="16" spans="1:15" ht="12.75" customHeight="1" x14ac:dyDescent="0.25">
      <c r="A16" s="106"/>
      <c r="B16" s="105"/>
      <c r="C16" s="106"/>
      <c r="D16" s="105"/>
      <c r="E16" s="107"/>
      <c r="F16" s="108"/>
      <c r="G16" s="109"/>
      <c r="H16" s="109"/>
    </row>
    <row r="17" spans="1:8" ht="12.75" customHeight="1" x14ac:dyDescent="0.25">
      <c r="A17" s="106"/>
      <c r="B17" s="105"/>
      <c r="C17" s="106"/>
      <c r="D17" s="105"/>
      <c r="E17" s="107"/>
      <c r="F17" s="108"/>
      <c r="G17" s="109"/>
      <c r="H17" s="109"/>
    </row>
    <row r="18" spans="1:8" ht="12.75" customHeight="1" x14ac:dyDescent="0.25">
      <c r="A18" s="106"/>
      <c r="B18" s="105"/>
      <c r="C18" s="106"/>
      <c r="D18" s="105"/>
      <c r="E18" s="107"/>
      <c r="F18" s="108"/>
      <c r="G18" s="109"/>
      <c r="H18" s="109"/>
    </row>
    <row r="19" spans="1:8" ht="12.75" customHeight="1" x14ac:dyDescent="0.25">
      <c r="A19" s="106"/>
      <c r="B19" s="105"/>
      <c r="C19" s="106"/>
      <c r="D19" s="105"/>
      <c r="E19" s="107"/>
      <c r="F19" s="108"/>
      <c r="G19" s="109"/>
      <c r="H19" s="109"/>
    </row>
    <row r="20" spans="1:8" ht="12.75" customHeight="1" x14ac:dyDescent="0.25">
      <c r="A20" s="106"/>
      <c r="B20" s="105"/>
      <c r="C20" s="106"/>
      <c r="D20" s="105"/>
      <c r="E20" s="107"/>
      <c r="F20" s="108"/>
      <c r="G20" s="109"/>
      <c r="H20" s="109"/>
    </row>
    <row r="21" spans="1:8" ht="12.75" customHeight="1" x14ac:dyDescent="0.25">
      <c r="A21" s="106"/>
      <c r="B21" s="105"/>
      <c r="C21" s="106"/>
      <c r="D21" s="105"/>
      <c r="E21" s="107"/>
      <c r="F21" s="108"/>
      <c r="G21" s="109"/>
      <c r="H21" s="109"/>
    </row>
    <row r="22" spans="1:8" ht="12.75" customHeight="1" x14ac:dyDescent="0.25">
      <c r="A22" s="106"/>
      <c r="B22" s="105"/>
      <c r="C22" s="106"/>
      <c r="D22" s="105"/>
      <c r="E22" s="107"/>
      <c r="F22" s="108"/>
      <c r="G22" s="109"/>
      <c r="H22" s="109"/>
    </row>
    <row r="23" spans="1:8" ht="12.75" customHeight="1" x14ac:dyDescent="0.25">
      <c r="A23" s="106"/>
      <c r="B23" s="105"/>
      <c r="C23" s="106"/>
      <c r="D23" s="105"/>
      <c r="E23" s="107"/>
      <c r="F23" s="108"/>
      <c r="G23" s="109"/>
      <c r="H23" s="109"/>
    </row>
    <row r="24" spans="1:8" ht="12.75" customHeight="1" x14ac:dyDescent="0.25">
      <c r="A24" s="106"/>
      <c r="B24" s="105"/>
      <c r="C24" s="106"/>
      <c r="D24" s="105"/>
      <c r="E24" s="107"/>
      <c r="F24" s="108"/>
      <c r="G24" s="109"/>
      <c r="H24" s="109"/>
    </row>
    <row r="25" spans="1:8" ht="12.75" customHeight="1" x14ac:dyDescent="0.25">
      <c r="A25" s="106"/>
      <c r="B25" s="105"/>
      <c r="C25" s="106"/>
      <c r="D25" s="105"/>
      <c r="E25" s="107"/>
      <c r="F25" s="108"/>
      <c r="G25" s="109"/>
      <c r="H25" s="109"/>
    </row>
    <row r="26" spans="1:8" ht="12.75" customHeight="1" x14ac:dyDescent="0.25">
      <c r="A26" s="106"/>
      <c r="B26" s="105"/>
      <c r="C26" s="106"/>
      <c r="D26" s="105"/>
      <c r="E26" s="107"/>
      <c r="F26" s="108"/>
      <c r="G26" s="109"/>
      <c r="H26" s="109"/>
    </row>
    <row r="27" spans="1:8" ht="12.75" customHeight="1" x14ac:dyDescent="0.25">
      <c r="A27" s="106"/>
      <c r="B27" s="105"/>
      <c r="C27" s="106"/>
      <c r="D27" s="105"/>
      <c r="E27" s="107"/>
      <c r="F27" s="108"/>
      <c r="G27" s="109"/>
      <c r="H27" s="109"/>
    </row>
    <row r="28" spans="1:8" ht="12.75" customHeight="1" x14ac:dyDescent="0.25">
      <c r="A28" s="106"/>
      <c r="B28" s="105"/>
      <c r="C28" s="106"/>
      <c r="D28" s="105"/>
      <c r="E28" s="107"/>
      <c r="F28" s="108"/>
      <c r="G28" s="109"/>
      <c r="H28" s="109"/>
    </row>
    <row r="29" spans="1:8" ht="12.75" customHeight="1" x14ac:dyDescent="0.25">
      <c r="A29" s="106"/>
      <c r="B29" s="105"/>
      <c r="C29" s="106"/>
      <c r="D29" s="105"/>
      <c r="E29" s="107"/>
      <c r="F29" s="108"/>
      <c r="G29" s="109"/>
      <c r="H29" s="109"/>
    </row>
    <row r="30" spans="1:8" ht="12.75" customHeight="1" x14ac:dyDescent="0.25">
      <c r="A30" s="106"/>
      <c r="B30" s="105"/>
      <c r="C30" s="106"/>
      <c r="D30" s="105"/>
      <c r="E30" s="107"/>
      <c r="F30" s="108"/>
      <c r="G30" s="109"/>
      <c r="H30" s="109"/>
    </row>
    <row r="31" spans="1:8" ht="12.75" customHeight="1" x14ac:dyDescent="0.25">
      <c r="A31" s="106"/>
      <c r="B31" s="105"/>
      <c r="C31" s="106"/>
      <c r="D31" s="105"/>
      <c r="E31" s="107"/>
      <c r="F31" s="108"/>
      <c r="G31" s="109"/>
      <c r="H31" s="109"/>
    </row>
    <row r="32" spans="1:8" ht="12.75" customHeight="1" x14ac:dyDescent="0.25">
      <c r="A32" s="106"/>
      <c r="B32" s="105"/>
      <c r="C32" s="106"/>
      <c r="D32" s="105"/>
      <c r="E32" s="107"/>
      <c r="F32" s="108"/>
      <c r="G32" s="109"/>
      <c r="H32" s="109"/>
    </row>
    <row r="33" spans="1:8" ht="12.75" customHeight="1" x14ac:dyDescent="0.25">
      <c r="A33" s="106"/>
      <c r="B33" s="105"/>
      <c r="C33" s="106"/>
      <c r="D33" s="105"/>
      <c r="E33" s="107"/>
      <c r="F33" s="108"/>
      <c r="G33" s="109"/>
      <c r="H33" s="109"/>
    </row>
    <row r="34" spans="1:8" ht="12.75" customHeight="1" x14ac:dyDescent="0.25">
      <c r="A34" s="106"/>
      <c r="B34" s="105"/>
      <c r="C34" s="106"/>
      <c r="D34" s="105"/>
      <c r="E34" s="107"/>
      <c r="F34" s="108"/>
      <c r="G34" s="109"/>
      <c r="H34" s="109"/>
    </row>
    <row r="35" spans="1:8" ht="12.75" customHeight="1" x14ac:dyDescent="0.25">
      <c r="A35" s="106"/>
      <c r="B35" s="105"/>
      <c r="C35" s="106"/>
      <c r="D35" s="105"/>
      <c r="E35" s="107"/>
      <c r="F35" s="108"/>
      <c r="G35" s="109"/>
      <c r="H35" s="109"/>
    </row>
    <row r="36" spans="1:8" ht="12.75" customHeight="1" x14ac:dyDescent="0.25">
      <c r="A36" s="106"/>
      <c r="B36" s="105"/>
      <c r="C36" s="106"/>
      <c r="D36" s="105"/>
      <c r="E36" s="107"/>
      <c r="F36" s="108"/>
      <c r="G36" s="109"/>
      <c r="H36" s="109"/>
    </row>
    <row r="37" spans="1:8" ht="12.75" customHeight="1" x14ac:dyDescent="0.25">
      <c r="A37" s="106"/>
      <c r="B37" s="105"/>
      <c r="C37" s="106"/>
      <c r="D37" s="105"/>
      <c r="E37" s="107"/>
      <c r="F37" s="108"/>
      <c r="G37" s="109"/>
      <c r="H37" s="109"/>
    </row>
    <row r="38" spans="1:8" ht="12.75" customHeight="1" x14ac:dyDescent="0.25">
      <c r="A38" s="106"/>
      <c r="B38" s="105"/>
      <c r="C38" s="106"/>
      <c r="D38" s="105"/>
      <c r="E38" s="107"/>
      <c r="F38" s="108"/>
      <c r="G38" s="109"/>
      <c r="H38" s="109"/>
    </row>
    <row r="39" spans="1:8" ht="12.75" customHeight="1" x14ac:dyDescent="0.25">
      <c r="A39" s="106"/>
      <c r="B39" s="105"/>
      <c r="C39" s="106"/>
      <c r="D39" s="105"/>
      <c r="E39" s="107"/>
      <c r="F39" s="108"/>
      <c r="G39" s="109"/>
      <c r="H39" s="109"/>
    </row>
    <row r="40" spans="1:8" ht="12.75" customHeight="1" x14ac:dyDescent="0.25">
      <c r="A40" s="106"/>
      <c r="B40" s="105"/>
      <c r="C40" s="106"/>
      <c r="D40" s="105"/>
      <c r="E40" s="107"/>
      <c r="F40" s="108"/>
      <c r="G40" s="109"/>
      <c r="H40" s="109"/>
    </row>
    <row r="41" spans="1:8" ht="12.75" customHeight="1" x14ac:dyDescent="0.25">
      <c r="A41" s="106"/>
      <c r="B41" s="105"/>
      <c r="C41" s="106"/>
      <c r="D41" s="105"/>
      <c r="E41" s="107"/>
      <c r="F41" s="108"/>
      <c r="G41" s="109"/>
      <c r="H41" s="109"/>
    </row>
    <row r="42" spans="1:8" ht="12.75" customHeight="1" x14ac:dyDescent="0.25">
      <c r="A42" s="106"/>
      <c r="B42" s="105"/>
      <c r="C42" s="106"/>
      <c r="D42" s="105"/>
      <c r="E42" s="107"/>
      <c r="F42" s="108"/>
      <c r="G42" s="109"/>
      <c r="H42" s="109"/>
    </row>
    <row r="43" spans="1:8" ht="12.75" customHeight="1" x14ac:dyDescent="0.25">
      <c r="A43" s="106"/>
      <c r="B43" s="105"/>
      <c r="C43" s="106"/>
      <c r="D43" s="105"/>
      <c r="E43" s="107"/>
      <c r="F43" s="108"/>
      <c r="G43" s="109"/>
      <c r="H43" s="109"/>
    </row>
    <row r="44" spans="1:8" ht="12.75" customHeight="1" x14ac:dyDescent="0.25">
      <c r="A44" s="106"/>
      <c r="B44" s="105"/>
      <c r="C44" s="106"/>
      <c r="D44" s="105"/>
      <c r="E44" s="107"/>
      <c r="F44" s="108"/>
      <c r="G44" s="109"/>
      <c r="H44" s="109"/>
    </row>
    <row r="45" spans="1:8" ht="12.75" customHeight="1" x14ac:dyDescent="0.25">
      <c r="A45" s="106"/>
      <c r="B45" s="105"/>
      <c r="C45" s="106"/>
      <c r="D45" s="105"/>
      <c r="E45" s="107"/>
      <c r="F45" s="108"/>
      <c r="G45" s="109"/>
      <c r="H45" s="109"/>
    </row>
    <row r="46" spans="1:8" ht="12.75" customHeight="1" x14ac:dyDescent="0.25">
      <c r="A46" s="106"/>
      <c r="B46" s="105"/>
      <c r="C46" s="106"/>
      <c r="D46" s="105"/>
      <c r="E46" s="107"/>
      <c r="F46" s="108"/>
      <c r="G46" s="109"/>
      <c r="H46" s="109"/>
    </row>
    <row r="47" spans="1:8" ht="12.75" customHeight="1" x14ac:dyDescent="0.25">
      <c r="A47" s="106"/>
      <c r="B47" s="105"/>
      <c r="C47" s="106"/>
      <c r="D47" s="105"/>
      <c r="E47" s="107"/>
      <c r="F47" s="108"/>
      <c r="G47" s="109"/>
      <c r="H47" s="109"/>
    </row>
    <row r="48" spans="1:8" ht="12.75" customHeight="1" x14ac:dyDescent="0.25">
      <c r="A48" s="106"/>
      <c r="B48" s="105"/>
      <c r="C48" s="106"/>
      <c r="D48" s="105"/>
      <c r="E48" s="107"/>
      <c r="F48" s="108"/>
      <c r="G48" s="109"/>
      <c r="H48" s="109"/>
    </row>
    <row r="49" spans="1:8" ht="12.75" customHeight="1" x14ac:dyDescent="0.25">
      <c r="A49" s="106"/>
      <c r="B49" s="105"/>
      <c r="C49" s="106"/>
      <c r="D49" s="105"/>
      <c r="E49" s="107"/>
      <c r="F49" s="108"/>
      <c r="G49" s="109"/>
      <c r="H49" s="109"/>
    </row>
    <row r="50" spans="1:8" ht="12.75" customHeight="1" x14ac:dyDescent="0.25">
      <c r="A50" s="106"/>
      <c r="B50" s="105"/>
      <c r="C50" s="106"/>
      <c r="D50" s="105"/>
      <c r="E50" s="107"/>
      <c r="F50" s="108"/>
      <c r="G50" s="109"/>
      <c r="H50" s="109"/>
    </row>
    <row r="51" spans="1:8" ht="12.75" customHeight="1" x14ac:dyDescent="0.25">
      <c r="A51" s="106"/>
      <c r="B51" s="105"/>
      <c r="C51" s="106"/>
      <c r="D51" s="105"/>
      <c r="E51" s="107"/>
      <c r="F51" s="108"/>
      <c r="G51" s="109"/>
      <c r="H51" s="109"/>
    </row>
    <row r="52" spans="1:8" ht="12.75" customHeight="1" x14ac:dyDescent="0.25">
      <c r="A52" s="106"/>
      <c r="B52" s="105"/>
      <c r="C52" s="106"/>
      <c r="D52" s="105"/>
      <c r="E52" s="107"/>
      <c r="F52" s="108"/>
      <c r="G52" s="109"/>
      <c r="H52" s="109"/>
    </row>
    <row r="53" spans="1:8" ht="12.75" customHeight="1" x14ac:dyDescent="0.25">
      <c r="A53" s="106"/>
      <c r="B53" s="105"/>
      <c r="C53" s="106"/>
      <c r="D53" s="105"/>
      <c r="E53" s="107"/>
      <c r="F53" s="108"/>
      <c r="G53" s="109"/>
      <c r="H53" s="109"/>
    </row>
    <row r="54" spans="1:8" ht="12.75" customHeight="1" x14ac:dyDescent="0.25">
      <c r="A54" s="106"/>
      <c r="B54" s="105"/>
      <c r="C54" s="106"/>
      <c r="D54" s="105"/>
      <c r="E54" s="107"/>
      <c r="F54" s="108"/>
      <c r="G54" s="109"/>
      <c r="H54" s="109"/>
    </row>
    <row r="55" spans="1:8" ht="12.75" customHeight="1" x14ac:dyDescent="0.25">
      <c r="A55" s="106"/>
      <c r="B55" s="105"/>
      <c r="C55" s="106"/>
      <c r="D55" s="105"/>
      <c r="E55" s="107"/>
      <c r="F55" s="108"/>
      <c r="G55" s="109"/>
      <c r="H55" s="109"/>
    </row>
    <row r="56" spans="1:8" ht="12.75" customHeight="1" x14ac:dyDescent="0.25">
      <c r="A56" s="106"/>
      <c r="B56" s="105"/>
      <c r="C56" s="106"/>
      <c r="D56" s="105"/>
      <c r="E56" s="107"/>
      <c r="F56" s="108"/>
      <c r="G56" s="109"/>
      <c r="H56" s="109"/>
    </row>
    <row r="57" spans="1:8" ht="12.75" customHeight="1" x14ac:dyDescent="0.25">
      <c r="A57" s="106"/>
      <c r="B57" s="105"/>
      <c r="C57" s="106"/>
      <c r="D57" s="105"/>
      <c r="E57" s="107"/>
      <c r="F57" s="108"/>
      <c r="G57" s="109"/>
      <c r="H57" s="109"/>
    </row>
    <row r="58" spans="1:8" ht="12.75" customHeight="1" x14ac:dyDescent="0.25">
      <c r="A58" s="106"/>
      <c r="B58" s="105"/>
      <c r="C58" s="106"/>
      <c r="D58" s="105"/>
      <c r="E58" s="107"/>
      <c r="F58" s="108"/>
      <c r="G58" s="109"/>
      <c r="H58" s="109"/>
    </row>
    <row r="59" spans="1:8" ht="12.75" customHeight="1" x14ac:dyDescent="0.25">
      <c r="A59" s="106"/>
      <c r="B59" s="105"/>
      <c r="C59" s="106"/>
      <c r="D59" s="105"/>
      <c r="E59" s="107"/>
      <c r="F59" s="108"/>
      <c r="G59" s="109"/>
      <c r="H59" s="109"/>
    </row>
    <row r="60" spans="1:8" ht="12.75" customHeight="1" x14ac:dyDescent="0.25">
      <c r="A60" s="106"/>
      <c r="B60" s="105"/>
      <c r="C60" s="106"/>
      <c r="D60" s="105"/>
      <c r="E60" s="107"/>
      <c r="F60" s="108"/>
      <c r="G60" s="109"/>
      <c r="H60" s="109"/>
    </row>
    <row r="61" spans="1:8" ht="12.75" customHeight="1" x14ac:dyDescent="0.25">
      <c r="A61" s="106"/>
      <c r="B61" s="105"/>
      <c r="C61" s="106"/>
      <c r="D61" s="105"/>
      <c r="E61" s="107"/>
      <c r="F61" s="108"/>
      <c r="G61" s="109"/>
      <c r="H61" s="109"/>
    </row>
    <row r="62" spans="1:8" ht="12.75" customHeight="1" x14ac:dyDescent="0.25">
      <c r="A62" s="106"/>
      <c r="B62" s="105"/>
      <c r="C62" s="106"/>
      <c r="D62" s="105"/>
      <c r="E62" s="107"/>
      <c r="F62" s="108"/>
      <c r="G62" s="109"/>
      <c r="H62" s="109"/>
    </row>
    <row r="63" spans="1:8" ht="12.75" customHeight="1" x14ac:dyDescent="0.25">
      <c r="A63" s="106"/>
      <c r="B63" s="105"/>
      <c r="C63" s="106"/>
      <c r="D63" s="105"/>
      <c r="E63" s="107"/>
      <c r="F63" s="108"/>
      <c r="G63" s="109"/>
      <c r="H63" s="109"/>
    </row>
    <row r="64" spans="1:8" ht="12.75" customHeight="1" x14ac:dyDescent="0.25">
      <c r="A64" s="106"/>
      <c r="B64" s="105"/>
      <c r="C64" s="106"/>
      <c r="D64" s="105"/>
      <c r="E64" s="107"/>
      <c r="F64" s="108"/>
      <c r="G64" s="109"/>
      <c r="H64" s="109"/>
    </row>
    <row r="65" spans="1:8" ht="12.75" customHeight="1" x14ac:dyDescent="0.25">
      <c r="A65" s="106"/>
      <c r="B65" s="105"/>
      <c r="C65" s="106"/>
      <c r="D65" s="105"/>
      <c r="E65" s="107"/>
      <c r="F65" s="108"/>
      <c r="G65" s="109"/>
      <c r="H65" s="109"/>
    </row>
    <row r="66" spans="1:8" ht="12.75" customHeight="1" x14ac:dyDescent="0.25">
      <c r="A66" s="106"/>
      <c r="B66" s="105"/>
      <c r="C66" s="106"/>
      <c r="D66" s="105"/>
      <c r="E66" s="107"/>
      <c r="F66" s="108"/>
      <c r="G66" s="109"/>
      <c r="H66" s="109"/>
    </row>
    <row r="67" spans="1:8" ht="12.75" customHeight="1" x14ac:dyDescent="0.25">
      <c r="A67" s="106"/>
      <c r="B67" s="105"/>
      <c r="C67" s="106"/>
      <c r="D67" s="105"/>
      <c r="E67" s="107"/>
      <c r="F67" s="108"/>
      <c r="G67" s="109"/>
      <c r="H67" s="109"/>
    </row>
    <row r="68" spans="1:8" ht="12.75" customHeight="1" x14ac:dyDescent="0.25">
      <c r="A68" s="106"/>
      <c r="B68" s="105"/>
      <c r="C68" s="106"/>
      <c r="D68" s="105"/>
      <c r="E68" s="107"/>
      <c r="F68" s="108"/>
      <c r="G68" s="109"/>
      <c r="H68" s="109"/>
    </row>
    <row r="69" spans="1:8" ht="12.75" customHeight="1" x14ac:dyDescent="0.25">
      <c r="A69" s="106"/>
      <c r="B69" s="105"/>
      <c r="C69" s="106"/>
      <c r="D69" s="105"/>
      <c r="E69" s="107"/>
      <c r="F69" s="108"/>
      <c r="G69" s="109"/>
      <c r="H69" s="109"/>
    </row>
    <row r="70" spans="1:8" ht="12.75" customHeight="1" x14ac:dyDescent="0.25">
      <c r="A70" s="106"/>
      <c r="B70" s="105"/>
      <c r="C70" s="106"/>
      <c r="D70" s="105"/>
      <c r="E70" s="107"/>
      <c r="F70" s="108"/>
      <c r="G70" s="109"/>
      <c r="H70" s="109"/>
    </row>
    <row r="71" spans="1:8" ht="12.75" customHeight="1" x14ac:dyDescent="0.25">
      <c r="A71" s="106"/>
      <c r="B71" s="105"/>
      <c r="C71" s="106"/>
      <c r="D71" s="105"/>
      <c r="E71" s="107"/>
      <c r="F71" s="108"/>
      <c r="G71" s="109"/>
      <c r="H71" s="109"/>
    </row>
    <row r="72" spans="1:8" ht="12.75" customHeight="1" x14ac:dyDescent="0.25">
      <c r="A72" s="106"/>
      <c r="B72" s="105"/>
      <c r="C72" s="106"/>
      <c r="D72" s="105"/>
      <c r="E72" s="107"/>
      <c r="F72" s="108"/>
      <c r="G72" s="109"/>
      <c r="H72" s="109"/>
    </row>
    <row r="73" spans="1:8" ht="12.75" customHeight="1" x14ac:dyDescent="0.25">
      <c r="A73" s="106"/>
      <c r="B73" s="105"/>
      <c r="C73" s="106"/>
      <c r="D73" s="105"/>
      <c r="E73" s="107"/>
      <c r="F73" s="108"/>
      <c r="G73" s="109"/>
      <c r="H73" s="109"/>
    </row>
    <row r="74" spans="1:8" ht="12.75" customHeight="1" x14ac:dyDescent="0.25">
      <c r="A74" s="106"/>
      <c r="B74" s="105"/>
      <c r="C74" s="106"/>
      <c r="D74" s="105"/>
      <c r="E74" s="107"/>
      <c r="F74" s="108"/>
      <c r="G74" s="109"/>
      <c r="H74" s="109"/>
    </row>
    <row r="75" spans="1:8" ht="12.75" customHeight="1" x14ac:dyDescent="0.25">
      <c r="A75" s="106"/>
      <c r="B75" s="105"/>
      <c r="C75" s="106"/>
      <c r="D75" s="105"/>
      <c r="E75" s="107"/>
      <c r="F75" s="108"/>
      <c r="G75" s="109"/>
      <c r="H75" s="109"/>
    </row>
    <row r="76" spans="1:8" ht="12.75" customHeight="1" x14ac:dyDescent="0.25">
      <c r="A76" s="106"/>
      <c r="B76" s="105"/>
      <c r="C76" s="106"/>
      <c r="D76" s="105"/>
      <c r="E76" s="107"/>
      <c r="F76" s="108"/>
      <c r="G76" s="109"/>
      <c r="H76" s="109"/>
    </row>
    <row r="77" spans="1:8" ht="12.75" customHeight="1" x14ac:dyDescent="0.25">
      <c r="A77" s="106"/>
      <c r="B77" s="105"/>
      <c r="C77" s="106"/>
      <c r="D77" s="105"/>
      <c r="E77" s="107"/>
      <c r="F77" s="108"/>
      <c r="G77" s="109"/>
      <c r="H77" s="109"/>
    </row>
    <row r="78" spans="1:8" ht="12.75" customHeight="1" x14ac:dyDescent="0.25">
      <c r="A78" s="106"/>
      <c r="B78" s="105"/>
      <c r="C78" s="106"/>
      <c r="D78" s="105"/>
      <c r="E78" s="107"/>
      <c r="F78" s="108"/>
      <c r="G78" s="109"/>
      <c r="H78" s="109"/>
    </row>
    <row r="79" spans="1:8" ht="12.75" customHeight="1" x14ac:dyDescent="0.25">
      <c r="A79" s="106"/>
      <c r="B79" s="105"/>
      <c r="C79" s="106"/>
      <c r="D79" s="105"/>
      <c r="E79" s="107"/>
      <c r="F79" s="108"/>
      <c r="G79" s="109"/>
      <c r="H79" s="109"/>
    </row>
    <row r="80" spans="1:8" ht="12.75" customHeight="1" x14ac:dyDescent="0.25">
      <c r="A80" s="106"/>
      <c r="B80" s="105"/>
      <c r="C80" s="106"/>
      <c r="D80" s="105"/>
      <c r="E80" s="107"/>
      <c r="F80" s="108"/>
      <c r="G80" s="109"/>
      <c r="H80" s="109"/>
    </row>
    <row r="81" spans="1:8" ht="12.75" customHeight="1" x14ac:dyDescent="0.25">
      <c r="A81" s="106"/>
      <c r="B81" s="105"/>
      <c r="C81" s="106"/>
      <c r="D81" s="105"/>
      <c r="E81" s="107"/>
      <c r="F81" s="108"/>
      <c r="G81" s="109"/>
      <c r="H81" s="109"/>
    </row>
    <row r="82" spans="1:8" ht="12.75" customHeight="1" x14ac:dyDescent="0.25">
      <c r="A82" s="106"/>
      <c r="B82" s="105"/>
      <c r="C82" s="106"/>
      <c r="D82" s="105"/>
      <c r="E82" s="107"/>
      <c r="F82" s="108"/>
      <c r="G82" s="109"/>
      <c r="H82" s="109"/>
    </row>
    <row r="83" spans="1:8" ht="12.75" customHeight="1" x14ac:dyDescent="0.25">
      <c r="A83" s="106"/>
      <c r="B83" s="105"/>
      <c r="C83" s="106"/>
      <c r="D83" s="105"/>
      <c r="E83" s="107"/>
      <c r="F83" s="108"/>
      <c r="G83" s="109"/>
      <c r="H83" s="109"/>
    </row>
    <row r="84" spans="1:8" ht="12.75" customHeight="1" x14ac:dyDescent="0.25">
      <c r="A84" s="106"/>
      <c r="B84" s="105"/>
      <c r="C84" s="106"/>
      <c r="D84" s="105"/>
      <c r="E84" s="107"/>
      <c r="F84" s="108"/>
      <c r="G84" s="109"/>
      <c r="H84" s="109"/>
    </row>
    <row r="85" spans="1:8" ht="12.75" customHeight="1" x14ac:dyDescent="0.25">
      <c r="A85" s="106"/>
      <c r="B85" s="105"/>
      <c r="C85" s="106"/>
      <c r="D85" s="105"/>
      <c r="E85" s="107"/>
      <c r="F85" s="108"/>
      <c r="G85" s="109"/>
      <c r="H85" s="109"/>
    </row>
    <row r="86" spans="1:8" ht="12.75" customHeight="1" x14ac:dyDescent="0.25">
      <c r="A86" s="106"/>
      <c r="B86" s="105"/>
      <c r="C86" s="106"/>
      <c r="D86" s="105"/>
      <c r="E86" s="107"/>
      <c r="F86" s="108"/>
      <c r="G86" s="109"/>
      <c r="H86" s="109"/>
    </row>
    <row r="87" spans="1:8" ht="12.75" customHeight="1" x14ac:dyDescent="0.25">
      <c r="A87" s="106"/>
      <c r="B87" s="105"/>
      <c r="C87" s="106"/>
      <c r="D87" s="105"/>
      <c r="E87" s="107"/>
      <c r="F87" s="108"/>
      <c r="G87" s="109"/>
      <c r="H87" s="109"/>
    </row>
    <row r="88" spans="1:8" ht="12.75" customHeight="1" x14ac:dyDescent="0.25">
      <c r="A88" s="106"/>
      <c r="B88" s="105"/>
      <c r="C88" s="106"/>
      <c r="D88" s="105"/>
      <c r="E88" s="107"/>
      <c r="F88" s="108"/>
      <c r="G88" s="109"/>
      <c r="H88" s="109"/>
    </row>
    <row r="89" spans="1:8" ht="12.75" customHeight="1" x14ac:dyDescent="0.25">
      <c r="A89" s="106"/>
      <c r="B89" s="105"/>
      <c r="C89" s="106"/>
      <c r="D89" s="105"/>
      <c r="E89" s="107"/>
      <c r="F89" s="108"/>
      <c r="G89" s="109"/>
      <c r="H89" s="109"/>
    </row>
    <row r="90" spans="1:8" ht="12.75" customHeight="1" x14ac:dyDescent="0.25">
      <c r="A90" s="106"/>
      <c r="B90" s="105"/>
      <c r="C90" s="106"/>
      <c r="D90" s="105"/>
      <c r="E90" s="107"/>
      <c r="F90" s="108"/>
      <c r="G90" s="109"/>
      <c r="H90" s="109"/>
    </row>
    <row r="91" spans="1:8" ht="12.75" customHeight="1" x14ac:dyDescent="0.25">
      <c r="A91" s="106"/>
      <c r="B91" s="105"/>
      <c r="C91" s="106"/>
      <c r="D91" s="105"/>
      <c r="E91" s="107"/>
      <c r="F91" s="108"/>
      <c r="G91" s="109"/>
      <c r="H91" s="109"/>
    </row>
    <row r="92" spans="1:8" ht="12.75" customHeight="1" x14ac:dyDescent="0.25">
      <c r="A92" s="106"/>
      <c r="B92" s="105"/>
      <c r="C92" s="106"/>
      <c r="D92" s="105"/>
      <c r="E92" s="107"/>
      <c r="F92" s="108"/>
      <c r="G92" s="109"/>
      <c r="H92" s="109"/>
    </row>
    <row r="93" spans="1:8" ht="12.75" customHeight="1" x14ac:dyDescent="0.25">
      <c r="A93" s="106"/>
      <c r="B93" s="105"/>
      <c r="C93" s="106"/>
      <c r="D93" s="105"/>
      <c r="E93" s="107"/>
      <c r="F93" s="108"/>
      <c r="G93" s="109"/>
      <c r="H93" s="109"/>
    </row>
    <row r="94" spans="1:8" ht="12.75" customHeight="1" x14ac:dyDescent="0.25">
      <c r="A94" s="106"/>
      <c r="B94" s="105"/>
      <c r="C94" s="106"/>
      <c r="D94" s="105"/>
      <c r="E94" s="107"/>
      <c r="F94" s="108"/>
      <c r="G94" s="109"/>
      <c r="H94" s="109"/>
    </row>
    <row r="95" spans="1:8" ht="12.75" customHeight="1" x14ac:dyDescent="0.25">
      <c r="A95" s="106"/>
      <c r="B95" s="105"/>
      <c r="C95" s="106"/>
      <c r="D95" s="105"/>
      <c r="E95" s="107"/>
      <c r="F95" s="108"/>
      <c r="G95" s="109"/>
      <c r="H95" s="109"/>
    </row>
    <row r="96" spans="1:8" ht="12.75" customHeight="1" x14ac:dyDescent="0.25">
      <c r="A96" s="106"/>
      <c r="B96" s="105"/>
      <c r="C96" s="106"/>
      <c r="D96" s="105"/>
      <c r="E96" s="107"/>
      <c r="F96" s="108"/>
      <c r="G96" s="109"/>
      <c r="H96" s="109"/>
    </row>
    <row r="97" spans="1:8" ht="12.75" customHeight="1" x14ac:dyDescent="0.25">
      <c r="A97" s="106"/>
      <c r="B97" s="105"/>
      <c r="C97" s="106"/>
      <c r="D97" s="105"/>
      <c r="E97" s="107"/>
      <c r="F97" s="108"/>
      <c r="G97" s="109"/>
      <c r="H97" s="109"/>
    </row>
    <row r="98" spans="1:8" ht="12.75" customHeight="1" x14ac:dyDescent="0.25">
      <c r="A98" s="106"/>
      <c r="B98" s="105"/>
      <c r="C98" s="106"/>
      <c r="D98" s="105"/>
      <c r="E98" s="107"/>
      <c r="F98" s="108"/>
      <c r="G98" s="109"/>
      <c r="H98" s="109"/>
    </row>
    <row r="99" spans="1:8" ht="12.75" customHeight="1" x14ac:dyDescent="0.25">
      <c r="A99" s="106"/>
      <c r="B99" s="105"/>
      <c r="C99" s="106"/>
      <c r="D99" s="105"/>
      <c r="E99" s="107"/>
      <c r="F99" s="108"/>
      <c r="G99" s="109"/>
      <c r="H99" s="109"/>
    </row>
    <row r="100" spans="1:8" ht="12.75" customHeight="1" x14ac:dyDescent="0.25">
      <c r="A100" s="106"/>
      <c r="B100" s="105"/>
      <c r="C100" s="106"/>
      <c r="D100" s="105"/>
      <c r="E100" s="107"/>
      <c r="F100" s="108"/>
      <c r="G100" s="109"/>
      <c r="H100" s="109"/>
    </row>
    <row r="101" spans="1:8" ht="12.75" customHeight="1" x14ac:dyDescent="0.25">
      <c r="A101" s="106"/>
      <c r="B101" s="105"/>
      <c r="C101" s="106"/>
      <c r="D101" s="105"/>
      <c r="E101" s="107"/>
      <c r="F101" s="108"/>
      <c r="G101" s="109"/>
      <c r="H101" s="109"/>
    </row>
    <row r="102" spans="1:8" ht="12.75" customHeight="1" x14ac:dyDescent="0.25">
      <c r="A102" s="106"/>
      <c r="B102" s="105"/>
      <c r="C102" s="106"/>
      <c r="D102" s="105"/>
      <c r="E102" s="107"/>
      <c r="F102" s="108"/>
      <c r="G102" s="109"/>
      <c r="H102" s="109"/>
    </row>
    <row r="103" spans="1:8" ht="12.75" customHeight="1" x14ac:dyDescent="0.25">
      <c r="A103" s="106"/>
      <c r="B103" s="105"/>
      <c r="C103" s="106"/>
      <c r="D103" s="105"/>
      <c r="E103" s="107"/>
      <c r="F103" s="108"/>
      <c r="G103" s="109"/>
      <c r="H103" s="109"/>
    </row>
    <row r="104" spans="1:8" ht="12.75" customHeight="1" x14ac:dyDescent="0.25">
      <c r="A104" s="106"/>
      <c r="B104" s="105"/>
      <c r="C104" s="106"/>
      <c r="D104" s="105"/>
      <c r="E104" s="107"/>
      <c r="F104" s="108"/>
      <c r="G104" s="109"/>
      <c r="H104" s="109"/>
    </row>
    <row r="105" spans="1:8" ht="12.75" customHeight="1" x14ac:dyDescent="0.25">
      <c r="A105" s="106"/>
      <c r="B105" s="105"/>
      <c r="C105" s="106"/>
      <c r="D105" s="105"/>
      <c r="E105" s="107"/>
      <c r="F105" s="108"/>
      <c r="G105" s="109"/>
      <c r="H105" s="109"/>
    </row>
    <row r="106" spans="1:8" ht="12.75" customHeight="1" x14ac:dyDescent="0.25">
      <c r="A106" s="106"/>
      <c r="B106" s="105"/>
      <c r="C106" s="106"/>
      <c r="D106" s="105"/>
      <c r="E106" s="107"/>
      <c r="F106" s="108"/>
      <c r="G106" s="109"/>
      <c r="H106" s="109"/>
    </row>
    <row r="107" spans="1:8" ht="12.75" customHeight="1" x14ac:dyDescent="0.25">
      <c r="A107" s="106"/>
      <c r="B107" s="105"/>
      <c r="C107" s="106"/>
      <c r="D107" s="105"/>
      <c r="E107" s="107"/>
      <c r="F107" s="108"/>
      <c r="G107" s="109"/>
      <c r="H107" s="109"/>
    </row>
    <row r="108" spans="1:8" ht="12.75" customHeight="1" x14ac:dyDescent="0.25">
      <c r="A108" s="106"/>
      <c r="B108" s="105"/>
      <c r="C108" s="106"/>
      <c r="D108" s="105"/>
      <c r="E108" s="107"/>
      <c r="F108" s="108"/>
      <c r="G108" s="109"/>
      <c r="H108" s="109"/>
    </row>
    <row r="109" spans="1:8" ht="12.75" customHeight="1" x14ac:dyDescent="0.25">
      <c r="A109" s="106"/>
      <c r="B109" s="105"/>
      <c r="C109" s="106"/>
      <c r="D109" s="105"/>
      <c r="E109" s="107"/>
      <c r="F109" s="108"/>
      <c r="G109" s="109"/>
      <c r="H109" s="109"/>
    </row>
    <row r="110" spans="1:8" ht="12.75" customHeight="1" x14ac:dyDescent="0.25">
      <c r="A110" s="106"/>
      <c r="B110" s="105"/>
      <c r="C110" s="106"/>
      <c r="D110" s="105"/>
      <c r="E110" s="107"/>
      <c r="F110" s="108"/>
      <c r="G110" s="109"/>
      <c r="H110" s="109"/>
    </row>
    <row r="111" spans="1:8" ht="12.75" customHeight="1" x14ac:dyDescent="0.25">
      <c r="A111" s="106"/>
      <c r="B111" s="105"/>
      <c r="C111" s="106"/>
      <c r="D111" s="105"/>
      <c r="E111" s="107"/>
      <c r="F111" s="108"/>
      <c r="G111" s="109"/>
      <c r="H111" s="109"/>
    </row>
    <row r="112" spans="1:8" ht="12.75" customHeight="1" x14ac:dyDescent="0.25">
      <c r="A112" s="106"/>
      <c r="B112" s="105"/>
      <c r="C112" s="106"/>
      <c r="D112" s="105"/>
      <c r="E112" s="107"/>
      <c r="F112" s="108"/>
      <c r="G112" s="109"/>
      <c r="H112" s="109"/>
    </row>
    <row r="113" spans="1:8" ht="12.75" customHeight="1" x14ac:dyDescent="0.25">
      <c r="A113" s="106"/>
      <c r="B113" s="105"/>
      <c r="C113" s="106"/>
      <c r="D113" s="105"/>
      <c r="E113" s="107"/>
      <c r="F113" s="108"/>
      <c r="G113" s="109"/>
      <c r="H113" s="109"/>
    </row>
    <row r="114" spans="1:8" ht="12.75" customHeight="1" x14ac:dyDescent="0.25">
      <c r="A114" s="106"/>
      <c r="B114" s="105"/>
      <c r="C114" s="106"/>
      <c r="D114" s="105"/>
      <c r="E114" s="107"/>
      <c r="F114" s="108"/>
      <c r="G114" s="109"/>
      <c r="H114" s="109"/>
    </row>
    <row r="115" spans="1:8" ht="12.75" customHeight="1" x14ac:dyDescent="0.25">
      <c r="A115" s="106"/>
      <c r="B115" s="105"/>
      <c r="C115" s="106"/>
      <c r="D115" s="105"/>
      <c r="E115" s="107"/>
      <c r="F115" s="108"/>
      <c r="G115" s="109"/>
      <c r="H115" s="109"/>
    </row>
    <row r="116" spans="1:8" ht="12.75" customHeight="1" x14ac:dyDescent="0.25">
      <c r="A116" s="106"/>
      <c r="B116" s="105"/>
      <c r="C116" s="106"/>
      <c r="D116" s="105"/>
      <c r="E116" s="107"/>
      <c r="F116" s="108"/>
      <c r="G116" s="109"/>
      <c r="H116" s="109"/>
    </row>
    <row r="117" spans="1:8" ht="12.75" customHeight="1" x14ac:dyDescent="0.25">
      <c r="A117" s="106"/>
      <c r="B117" s="105"/>
      <c r="C117" s="106"/>
      <c r="D117" s="105"/>
      <c r="E117" s="107"/>
      <c r="F117" s="108"/>
      <c r="G117" s="109"/>
      <c r="H117" s="109"/>
    </row>
    <row r="118" spans="1:8" ht="12.75" customHeight="1" x14ac:dyDescent="0.25">
      <c r="A118" s="106"/>
      <c r="B118" s="105"/>
      <c r="C118" s="106"/>
      <c r="D118" s="105"/>
      <c r="E118" s="107"/>
      <c r="F118" s="108"/>
      <c r="G118" s="109"/>
      <c r="H118" s="109"/>
    </row>
    <row r="119" spans="1:8" ht="12.75" customHeight="1" x14ac:dyDescent="0.25">
      <c r="A119" s="106"/>
      <c r="B119" s="105"/>
      <c r="C119" s="106"/>
      <c r="D119" s="105"/>
      <c r="E119" s="107"/>
      <c r="F119" s="108"/>
      <c r="G119" s="109"/>
      <c r="H119" s="109"/>
    </row>
    <row r="120" spans="1:8" ht="12.75" customHeight="1" x14ac:dyDescent="0.25">
      <c r="A120" s="106"/>
      <c r="B120" s="105"/>
      <c r="C120" s="106"/>
      <c r="D120" s="105"/>
      <c r="E120" s="107"/>
      <c r="F120" s="108"/>
      <c r="G120" s="109"/>
      <c r="H120" s="109"/>
    </row>
    <row r="121" spans="1:8" ht="12.75" customHeight="1" x14ac:dyDescent="0.25">
      <c r="A121" s="106"/>
      <c r="B121" s="105"/>
      <c r="C121" s="106"/>
      <c r="D121" s="105"/>
      <c r="E121" s="107"/>
      <c r="F121" s="108"/>
      <c r="G121" s="109"/>
      <c r="H121" s="109"/>
    </row>
    <row r="122" spans="1:8" ht="12.75" customHeight="1" x14ac:dyDescent="0.25">
      <c r="A122" s="106"/>
      <c r="B122" s="105"/>
      <c r="C122" s="106"/>
      <c r="D122" s="105"/>
      <c r="E122" s="107"/>
      <c r="F122" s="108"/>
      <c r="G122" s="109"/>
      <c r="H122" s="109"/>
    </row>
    <row r="123" spans="1:8" ht="12.75" customHeight="1" x14ac:dyDescent="0.25">
      <c r="A123" s="106"/>
      <c r="B123" s="105"/>
      <c r="C123" s="106"/>
      <c r="D123" s="105"/>
      <c r="E123" s="107"/>
      <c r="F123" s="108"/>
      <c r="G123" s="109"/>
      <c r="H123" s="109"/>
    </row>
    <row r="124" spans="1:8" ht="12.75" customHeight="1" x14ac:dyDescent="0.25">
      <c r="A124" s="106"/>
      <c r="B124" s="105"/>
      <c r="C124" s="106"/>
      <c r="D124" s="105"/>
      <c r="E124" s="107"/>
      <c r="F124" s="108"/>
      <c r="G124" s="109"/>
      <c r="H124" s="109"/>
    </row>
    <row r="125" spans="1:8" ht="12.75" customHeight="1" x14ac:dyDescent="0.25">
      <c r="A125" s="106"/>
      <c r="B125" s="105"/>
      <c r="C125" s="106"/>
      <c r="D125" s="105"/>
      <c r="E125" s="107"/>
      <c r="F125" s="108"/>
      <c r="G125" s="109"/>
      <c r="H125" s="109"/>
    </row>
    <row r="126" spans="1:8" ht="12.75" customHeight="1" x14ac:dyDescent="0.25">
      <c r="A126" s="106"/>
      <c r="B126" s="105"/>
      <c r="C126" s="106"/>
      <c r="D126" s="105"/>
      <c r="E126" s="107"/>
      <c r="F126" s="108"/>
      <c r="G126" s="109"/>
      <c r="H126" s="109"/>
    </row>
    <row r="127" spans="1:8" ht="12.75" customHeight="1" x14ac:dyDescent="0.25">
      <c r="A127" s="106"/>
      <c r="B127" s="105"/>
      <c r="C127" s="106"/>
      <c r="D127" s="105"/>
      <c r="E127" s="107"/>
      <c r="F127" s="108"/>
      <c r="G127" s="109"/>
      <c r="H127" s="109"/>
    </row>
    <row r="128" spans="1:8" ht="12.75" customHeight="1" x14ac:dyDescent="0.25">
      <c r="A128" s="106"/>
      <c r="B128" s="105"/>
      <c r="C128" s="106"/>
      <c r="D128" s="105"/>
      <c r="E128" s="107"/>
      <c r="F128" s="108"/>
      <c r="G128" s="109"/>
      <c r="H128" s="109"/>
    </row>
    <row r="129" spans="1:8" ht="12.75" customHeight="1" x14ac:dyDescent="0.25">
      <c r="A129" s="106"/>
      <c r="B129" s="105"/>
      <c r="C129" s="106"/>
      <c r="D129" s="105"/>
      <c r="E129" s="107"/>
      <c r="F129" s="108"/>
      <c r="G129" s="109"/>
      <c r="H129" s="109"/>
    </row>
    <row r="130" spans="1:8" ht="12.75" customHeight="1" x14ac:dyDescent="0.25">
      <c r="A130" s="106"/>
      <c r="B130" s="105"/>
      <c r="C130" s="106"/>
      <c r="D130" s="105"/>
      <c r="E130" s="107"/>
      <c r="F130" s="108"/>
      <c r="G130" s="109"/>
      <c r="H130" s="109"/>
    </row>
    <row r="131" spans="1:8" ht="12.75" customHeight="1" x14ac:dyDescent="0.25">
      <c r="A131" s="106"/>
      <c r="B131" s="105"/>
      <c r="C131" s="106"/>
      <c r="D131" s="105"/>
      <c r="E131" s="107"/>
      <c r="F131" s="108"/>
      <c r="G131" s="109"/>
      <c r="H131" s="109"/>
    </row>
    <row r="132" spans="1:8" ht="12.75" customHeight="1" x14ac:dyDescent="0.25">
      <c r="A132" s="106"/>
      <c r="B132" s="105"/>
      <c r="C132" s="106"/>
      <c r="D132" s="105"/>
      <c r="E132" s="107"/>
      <c r="F132" s="108"/>
      <c r="G132" s="109"/>
      <c r="H132" s="109"/>
    </row>
    <row r="133" spans="1:8" ht="12.75" customHeight="1" x14ac:dyDescent="0.25">
      <c r="A133" s="106"/>
      <c r="B133" s="105"/>
      <c r="C133" s="106"/>
      <c r="D133" s="105"/>
      <c r="E133" s="107"/>
      <c r="F133" s="108"/>
      <c r="G133" s="109"/>
      <c r="H133" s="109"/>
    </row>
    <row r="134" spans="1:8" ht="12.75" customHeight="1" x14ac:dyDescent="0.25">
      <c r="A134" s="106"/>
      <c r="B134" s="105"/>
      <c r="C134" s="106"/>
      <c r="D134" s="105"/>
      <c r="E134" s="107"/>
      <c r="F134" s="108"/>
      <c r="G134" s="109"/>
      <c r="H134" s="109"/>
    </row>
    <row r="135" spans="1:8" ht="12.75" customHeight="1" x14ac:dyDescent="0.25">
      <c r="A135" s="106"/>
      <c r="B135" s="105"/>
      <c r="C135" s="106"/>
      <c r="D135" s="105"/>
      <c r="E135" s="107"/>
      <c r="F135" s="108"/>
      <c r="G135" s="109"/>
      <c r="H135" s="109"/>
    </row>
    <row r="136" spans="1:8" ht="12.75" customHeight="1" x14ac:dyDescent="0.25">
      <c r="A136" s="106"/>
      <c r="B136" s="105"/>
      <c r="C136" s="106"/>
      <c r="D136" s="105"/>
      <c r="E136" s="107"/>
      <c r="F136" s="108"/>
      <c r="G136" s="109"/>
      <c r="H136" s="109"/>
    </row>
    <row r="137" spans="1:8" ht="12.75" customHeight="1" x14ac:dyDescent="0.25">
      <c r="A137" s="106"/>
      <c r="B137" s="105"/>
      <c r="C137" s="106"/>
      <c r="D137" s="105"/>
      <c r="E137" s="107"/>
      <c r="F137" s="108"/>
      <c r="G137" s="109"/>
      <c r="H137" s="109"/>
    </row>
    <row r="138" spans="1:8" ht="12.75" customHeight="1" x14ac:dyDescent="0.25">
      <c r="A138" s="106"/>
      <c r="B138" s="105"/>
      <c r="C138" s="106"/>
      <c r="D138" s="105"/>
      <c r="E138" s="107"/>
      <c r="F138" s="108"/>
      <c r="G138" s="109"/>
      <c r="H138" s="109"/>
    </row>
    <row r="139" spans="1:8" ht="12.75" customHeight="1" x14ac:dyDescent="0.25">
      <c r="A139" s="106"/>
      <c r="B139" s="105"/>
      <c r="C139" s="106"/>
      <c r="D139" s="105"/>
      <c r="E139" s="107"/>
      <c r="F139" s="108"/>
      <c r="G139" s="109"/>
      <c r="H139" s="109"/>
    </row>
    <row r="140" spans="1:8" ht="12.75" customHeight="1" x14ac:dyDescent="0.25">
      <c r="A140" s="106"/>
      <c r="B140" s="105"/>
      <c r="C140" s="106"/>
      <c r="D140" s="105"/>
      <c r="E140" s="107"/>
      <c r="F140" s="108"/>
      <c r="G140" s="109"/>
      <c r="H140" s="109"/>
    </row>
    <row r="141" spans="1:8" ht="12.75" customHeight="1" x14ac:dyDescent="0.25">
      <c r="A141" s="106"/>
      <c r="B141" s="105"/>
      <c r="C141" s="106"/>
      <c r="D141" s="105"/>
      <c r="E141" s="107"/>
      <c r="F141" s="108"/>
      <c r="G141" s="109"/>
      <c r="H141" s="109"/>
    </row>
    <row r="142" spans="1:8" ht="12.75" customHeight="1" x14ac:dyDescent="0.25">
      <c r="A142" s="106"/>
      <c r="B142" s="105"/>
      <c r="C142" s="106"/>
      <c r="D142" s="105"/>
      <c r="E142" s="107"/>
      <c r="F142" s="108"/>
      <c r="G142" s="109"/>
      <c r="H142" s="109"/>
    </row>
    <row r="143" spans="1:8" ht="12.75" customHeight="1" x14ac:dyDescent="0.25">
      <c r="A143" s="106"/>
      <c r="B143" s="105"/>
      <c r="C143" s="106"/>
      <c r="D143" s="105"/>
      <c r="E143" s="107"/>
      <c r="F143" s="108"/>
      <c r="G143" s="109"/>
      <c r="H143" s="109"/>
    </row>
    <row r="144" spans="1:8" ht="12.75" customHeight="1" x14ac:dyDescent="0.25">
      <c r="A144" s="106"/>
      <c r="B144" s="105"/>
      <c r="C144" s="106"/>
      <c r="D144" s="105"/>
      <c r="E144" s="107"/>
      <c r="F144" s="108"/>
      <c r="G144" s="109"/>
      <c r="H144" s="109"/>
    </row>
    <row r="145" spans="1:8" ht="12.75" customHeight="1" x14ac:dyDescent="0.25">
      <c r="A145" s="106"/>
      <c r="B145" s="105"/>
      <c r="C145" s="106"/>
      <c r="D145" s="105"/>
      <c r="E145" s="107"/>
      <c r="F145" s="108"/>
      <c r="G145" s="109"/>
      <c r="H145" s="109"/>
    </row>
    <row r="146" spans="1:8" ht="12.75" customHeight="1" x14ac:dyDescent="0.25">
      <c r="A146" s="106"/>
      <c r="B146" s="105"/>
      <c r="C146" s="106"/>
      <c r="D146" s="105"/>
      <c r="E146" s="107"/>
      <c r="F146" s="108"/>
      <c r="G146" s="109"/>
      <c r="H146" s="109"/>
    </row>
    <row r="147" spans="1:8" ht="12.75" customHeight="1" x14ac:dyDescent="0.25">
      <c r="A147" s="106"/>
      <c r="B147" s="105"/>
      <c r="C147" s="106"/>
      <c r="D147" s="105"/>
      <c r="E147" s="107"/>
      <c r="F147" s="108"/>
      <c r="G147" s="109"/>
      <c r="H147" s="109"/>
    </row>
    <row r="148" spans="1:8" ht="12.75" customHeight="1" x14ac:dyDescent="0.25">
      <c r="A148" s="106"/>
      <c r="B148" s="105"/>
      <c r="C148" s="106"/>
      <c r="D148" s="105"/>
      <c r="E148" s="107"/>
      <c r="F148" s="108"/>
      <c r="G148" s="109"/>
      <c r="H148" s="109"/>
    </row>
    <row r="149" spans="1:8" ht="12.75" customHeight="1" x14ac:dyDescent="0.25">
      <c r="A149" s="106"/>
      <c r="B149" s="105"/>
      <c r="C149" s="106"/>
      <c r="D149" s="105"/>
      <c r="E149" s="107"/>
      <c r="F149" s="108"/>
      <c r="G149" s="109"/>
      <c r="H149" s="109"/>
    </row>
    <row r="150" spans="1:8" ht="12.75" customHeight="1" x14ac:dyDescent="0.25">
      <c r="A150" s="106"/>
      <c r="B150" s="105"/>
      <c r="C150" s="106"/>
      <c r="D150" s="105"/>
      <c r="E150" s="107"/>
      <c r="F150" s="108"/>
      <c r="G150" s="109"/>
      <c r="H150" s="109"/>
    </row>
    <row r="151" spans="1:8" ht="12.75" customHeight="1" x14ac:dyDescent="0.25">
      <c r="A151" s="106"/>
      <c r="B151" s="105"/>
      <c r="C151" s="106"/>
      <c r="D151" s="105"/>
      <c r="E151" s="107"/>
      <c r="F151" s="108"/>
      <c r="G151" s="109"/>
      <c r="H151" s="109"/>
    </row>
    <row r="152" spans="1:8" x14ac:dyDescent="0.25">
      <c r="A152" s="106"/>
      <c r="B152" s="105"/>
      <c r="C152" s="106"/>
      <c r="D152" s="105"/>
      <c r="E152" s="107"/>
      <c r="F152" s="108"/>
      <c r="G152" s="109"/>
      <c r="H152" s="109"/>
    </row>
    <row r="153" spans="1:8" x14ac:dyDescent="0.25">
      <c r="A153" s="106"/>
      <c r="B153" s="105"/>
      <c r="C153" s="106"/>
      <c r="D153" s="105"/>
      <c r="E153" s="107"/>
      <c r="F153" s="108"/>
      <c r="G153" s="109"/>
      <c r="H153" s="109"/>
    </row>
    <row r="154" spans="1:8" x14ac:dyDescent="0.25">
      <c r="A154" s="106"/>
      <c r="B154" s="105"/>
      <c r="C154" s="106"/>
      <c r="D154" s="105"/>
      <c r="E154" s="107"/>
      <c r="F154" s="108"/>
      <c r="G154" s="109"/>
      <c r="H154" s="109"/>
    </row>
    <row r="155" spans="1:8" x14ac:dyDescent="0.25">
      <c r="A155" s="106"/>
      <c r="B155" s="105"/>
      <c r="C155" s="106"/>
      <c r="D155" s="105"/>
      <c r="E155" s="107"/>
      <c r="F155" s="108"/>
      <c r="G155" s="109"/>
      <c r="H155" s="109"/>
    </row>
    <row r="156" spans="1:8" x14ac:dyDescent="0.25">
      <c r="A156" s="106"/>
      <c r="B156" s="105"/>
      <c r="C156" s="106"/>
      <c r="D156" s="105"/>
      <c r="E156" s="107"/>
      <c r="F156" s="108"/>
      <c r="G156" s="109"/>
      <c r="H156" s="109"/>
    </row>
    <row r="157" spans="1:8" x14ac:dyDescent="0.25">
      <c r="A157" s="106"/>
      <c r="B157" s="105"/>
      <c r="C157" s="106"/>
      <c r="D157" s="105"/>
      <c r="E157" s="107"/>
      <c r="F157" s="108"/>
      <c r="G157" s="109"/>
      <c r="H157" s="109"/>
    </row>
    <row r="158" spans="1:8" x14ac:dyDescent="0.25">
      <c r="A158" s="106"/>
      <c r="B158" s="105"/>
      <c r="C158" s="106"/>
      <c r="D158" s="105"/>
      <c r="E158" s="107"/>
      <c r="F158" s="108"/>
      <c r="G158" s="109"/>
      <c r="H158" s="109"/>
    </row>
    <row r="159" spans="1:8" x14ac:dyDescent="0.25">
      <c r="A159" s="106"/>
      <c r="B159" s="105"/>
      <c r="C159" s="106"/>
      <c r="D159" s="105"/>
      <c r="E159" s="107"/>
      <c r="F159" s="108"/>
      <c r="G159" s="109"/>
      <c r="H159" s="109"/>
    </row>
    <row r="160" spans="1:8" x14ac:dyDescent="0.25">
      <c r="A160" s="106"/>
      <c r="B160" s="105"/>
      <c r="C160" s="106"/>
      <c r="D160" s="105"/>
      <c r="E160" s="107"/>
      <c r="F160" s="108"/>
      <c r="G160" s="109"/>
      <c r="H160" s="109"/>
    </row>
    <row r="161" spans="1:8" x14ac:dyDescent="0.25">
      <c r="A161" s="106"/>
      <c r="B161" s="105"/>
      <c r="C161" s="106"/>
      <c r="D161" s="105"/>
      <c r="E161" s="107"/>
      <c r="F161" s="108"/>
      <c r="G161" s="109"/>
      <c r="H161" s="109"/>
    </row>
    <row r="162" spans="1:8" x14ac:dyDescent="0.25">
      <c r="A162" s="106"/>
      <c r="B162" s="105"/>
      <c r="C162" s="106"/>
      <c r="D162" s="105"/>
      <c r="E162" s="107"/>
      <c r="F162" s="108"/>
      <c r="G162" s="109"/>
      <c r="H162" s="109"/>
    </row>
    <row r="163" spans="1:8" x14ac:dyDescent="0.25">
      <c r="A163" s="106"/>
      <c r="B163" s="105"/>
      <c r="C163" s="106"/>
      <c r="D163" s="105"/>
      <c r="E163" s="107"/>
      <c r="F163" s="108"/>
      <c r="G163" s="109"/>
      <c r="H163" s="109"/>
    </row>
    <row r="164" spans="1:8" x14ac:dyDescent="0.25">
      <c r="A164" s="106"/>
      <c r="B164" s="105"/>
      <c r="C164" s="106"/>
      <c r="D164" s="105"/>
      <c r="E164" s="107"/>
      <c r="F164" s="108"/>
      <c r="G164" s="109"/>
      <c r="H164" s="109"/>
    </row>
    <row r="165" spans="1:8" x14ac:dyDescent="0.25">
      <c r="A165" s="106"/>
      <c r="B165" s="105"/>
      <c r="C165" s="106"/>
      <c r="D165" s="105"/>
      <c r="E165" s="107"/>
      <c r="F165" s="108"/>
      <c r="G165" s="109"/>
      <c r="H165" s="109"/>
    </row>
    <row r="166" spans="1:8" x14ac:dyDescent="0.25">
      <c r="A166" s="106"/>
      <c r="B166" s="105"/>
      <c r="C166" s="106"/>
      <c r="D166" s="105"/>
      <c r="E166" s="107"/>
      <c r="F166" s="108"/>
      <c r="G166" s="109"/>
      <c r="H166" s="109"/>
    </row>
    <row r="167" spans="1:8" x14ac:dyDescent="0.25">
      <c r="A167" s="106"/>
      <c r="B167" s="105"/>
      <c r="C167" s="106"/>
      <c r="D167" s="105"/>
      <c r="E167" s="107"/>
      <c r="F167" s="108"/>
      <c r="G167" s="109"/>
      <c r="H167" s="109"/>
    </row>
    <row r="168" spans="1:8" x14ac:dyDescent="0.25">
      <c r="A168" s="106"/>
      <c r="B168" s="105"/>
      <c r="C168" s="106"/>
      <c r="D168" s="105"/>
      <c r="E168" s="107"/>
      <c r="F168" s="108"/>
      <c r="G168" s="109"/>
      <c r="H168" s="109"/>
    </row>
    <row r="169" spans="1:8" x14ac:dyDescent="0.25">
      <c r="A169" s="106"/>
      <c r="B169" s="105"/>
      <c r="C169" s="106"/>
      <c r="D169" s="105"/>
      <c r="E169" s="107"/>
      <c r="F169" s="108"/>
      <c r="G169" s="109"/>
      <c r="H169" s="109"/>
    </row>
    <row r="170" spans="1:8" x14ac:dyDescent="0.25">
      <c r="A170" s="106"/>
      <c r="B170" s="105"/>
      <c r="C170" s="106"/>
      <c r="D170" s="105"/>
      <c r="E170" s="107"/>
      <c r="F170" s="108"/>
      <c r="G170" s="109"/>
      <c r="H170" s="109"/>
    </row>
    <row r="171" spans="1:8" x14ac:dyDescent="0.25">
      <c r="A171" s="106"/>
      <c r="B171" s="105"/>
      <c r="C171" s="106"/>
      <c r="D171" s="105"/>
      <c r="E171" s="107"/>
      <c r="F171" s="108"/>
      <c r="G171" s="109"/>
      <c r="H171" s="109"/>
    </row>
    <row r="172" spans="1:8" x14ac:dyDescent="0.25">
      <c r="A172" s="106"/>
      <c r="B172" s="105"/>
      <c r="C172" s="106"/>
      <c r="D172" s="105"/>
      <c r="E172" s="107"/>
      <c r="F172" s="108"/>
      <c r="G172" s="109"/>
      <c r="H172" s="109"/>
    </row>
    <row r="173" spans="1:8" x14ac:dyDescent="0.25">
      <c r="A173" s="106"/>
      <c r="B173" s="105"/>
      <c r="C173" s="106"/>
      <c r="D173" s="105"/>
      <c r="E173" s="107"/>
      <c r="F173" s="108"/>
      <c r="G173" s="109"/>
      <c r="H173" s="109"/>
    </row>
    <row r="174" spans="1:8" x14ac:dyDescent="0.25">
      <c r="A174" s="106"/>
      <c r="B174" s="105"/>
      <c r="C174" s="106"/>
      <c r="D174" s="105"/>
      <c r="E174" s="107"/>
      <c r="F174" s="108"/>
      <c r="G174" s="109"/>
      <c r="H174" s="109"/>
    </row>
    <row r="175" spans="1:8" x14ac:dyDescent="0.25">
      <c r="A175" s="106"/>
      <c r="B175" s="105"/>
      <c r="C175" s="106"/>
      <c r="D175" s="105"/>
      <c r="E175" s="107"/>
      <c r="F175" s="108"/>
      <c r="G175" s="109"/>
      <c r="H175" s="109"/>
    </row>
    <row r="176" spans="1:8" x14ac:dyDescent="0.25">
      <c r="A176" s="106"/>
      <c r="B176" s="105"/>
      <c r="C176" s="106"/>
      <c r="D176" s="105"/>
      <c r="E176" s="107"/>
      <c r="F176" s="108"/>
      <c r="G176" s="109"/>
      <c r="H176" s="109"/>
    </row>
    <row r="177" spans="1:8" x14ac:dyDescent="0.25">
      <c r="A177" s="106"/>
      <c r="B177" s="105"/>
      <c r="C177" s="106"/>
      <c r="D177" s="105"/>
      <c r="E177" s="107"/>
      <c r="F177" s="108"/>
      <c r="G177" s="109"/>
      <c r="H177" s="109"/>
    </row>
    <row r="178" spans="1:8" x14ac:dyDescent="0.25">
      <c r="A178" s="106"/>
      <c r="B178" s="105"/>
      <c r="C178" s="106"/>
      <c r="D178" s="105"/>
      <c r="E178" s="107"/>
      <c r="F178" s="108"/>
      <c r="G178" s="109"/>
      <c r="H178" s="109"/>
    </row>
    <row r="179" spans="1:8" x14ac:dyDescent="0.25">
      <c r="A179" s="106"/>
      <c r="B179" s="105"/>
      <c r="C179" s="106"/>
      <c r="D179" s="105"/>
      <c r="E179" s="107"/>
      <c r="F179" s="108"/>
      <c r="G179" s="109"/>
      <c r="H179" s="109"/>
    </row>
    <row r="180" spans="1:8" x14ac:dyDescent="0.25">
      <c r="A180" s="106"/>
      <c r="B180" s="105"/>
      <c r="C180" s="106"/>
      <c r="D180" s="105"/>
      <c r="E180" s="107"/>
      <c r="F180" s="108"/>
      <c r="G180" s="109"/>
      <c r="H180" s="109"/>
    </row>
    <row r="181" spans="1:8" x14ac:dyDescent="0.25">
      <c r="A181" s="106"/>
      <c r="B181" s="105"/>
      <c r="C181" s="106"/>
      <c r="D181" s="105"/>
      <c r="E181" s="107"/>
      <c r="F181" s="108"/>
      <c r="G181" s="109"/>
      <c r="H181" s="109"/>
    </row>
    <row r="182" spans="1:8" x14ac:dyDescent="0.25">
      <c r="A182" s="106"/>
      <c r="B182" s="105"/>
      <c r="C182" s="106"/>
      <c r="D182" s="105"/>
      <c r="E182" s="107"/>
      <c r="F182" s="108"/>
      <c r="G182" s="109"/>
      <c r="H182" s="109"/>
    </row>
    <row r="183" spans="1:8" x14ac:dyDescent="0.25">
      <c r="A183" s="106"/>
      <c r="B183" s="105"/>
      <c r="C183" s="106"/>
      <c r="D183" s="105"/>
      <c r="E183" s="107"/>
      <c r="F183" s="108"/>
      <c r="G183" s="109"/>
      <c r="H183" s="109"/>
    </row>
    <row r="184" spans="1:8" x14ac:dyDescent="0.25">
      <c r="A184" s="106"/>
      <c r="B184" s="105"/>
      <c r="C184" s="106"/>
      <c r="D184" s="105"/>
      <c r="E184" s="107"/>
      <c r="F184" s="108"/>
      <c r="G184" s="109"/>
      <c r="H184" s="109"/>
    </row>
    <row r="185" spans="1:8" x14ac:dyDescent="0.25">
      <c r="A185" s="106"/>
      <c r="B185" s="105"/>
      <c r="C185" s="106"/>
      <c r="D185" s="105"/>
      <c r="E185" s="107"/>
      <c r="F185" s="108"/>
      <c r="G185" s="109"/>
      <c r="H185" s="109"/>
    </row>
    <row r="186" spans="1:8" x14ac:dyDescent="0.25">
      <c r="A186" s="106"/>
      <c r="B186" s="105"/>
      <c r="C186" s="106"/>
      <c r="D186" s="105"/>
      <c r="E186" s="107"/>
      <c r="F186" s="108"/>
      <c r="G186" s="109"/>
      <c r="H186" s="109"/>
    </row>
    <row r="187" spans="1:8" x14ac:dyDescent="0.25">
      <c r="A187" s="106"/>
      <c r="B187" s="105"/>
      <c r="C187" s="106"/>
      <c r="D187" s="105"/>
      <c r="E187" s="107"/>
      <c r="F187" s="108"/>
      <c r="G187" s="109"/>
      <c r="H187" s="109"/>
    </row>
    <row r="188" spans="1:8" x14ac:dyDescent="0.25">
      <c r="A188" s="106"/>
      <c r="B188" s="105"/>
      <c r="C188" s="106"/>
      <c r="D188" s="105"/>
      <c r="E188" s="107"/>
      <c r="F188" s="108"/>
      <c r="G188" s="109"/>
      <c r="H188" s="109"/>
    </row>
    <row r="189" spans="1:8" x14ac:dyDescent="0.25">
      <c r="A189" s="106"/>
      <c r="B189" s="105"/>
      <c r="C189" s="106"/>
      <c r="D189" s="105"/>
      <c r="E189" s="107"/>
      <c r="F189" s="108"/>
      <c r="G189" s="109"/>
      <c r="H189" s="109"/>
    </row>
    <row r="190" spans="1:8" x14ac:dyDescent="0.25">
      <c r="A190" s="106"/>
      <c r="B190" s="105"/>
      <c r="C190" s="106"/>
      <c r="D190" s="105"/>
      <c r="E190" s="107"/>
      <c r="F190" s="108"/>
      <c r="G190" s="109"/>
      <c r="H190" s="109"/>
    </row>
    <row r="191" spans="1:8" x14ac:dyDescent="0.25">
      <c r="A191" s="106"/>
      <c r="B191" s="105"/>
      <c r="C191" s="106"/>
      <c r="D191" s="105"/>
      <c r="E191" s="107"/>
      <c r="F191" s="108"/>
      <c r="G191" s="109"/>
      <c r="H191" s="109"/>
    </row>
    <row r="192" spans="1:8" x14ac:dyDescent="0.25">
      <c r="A192" s="106"/>
      <c r="B192" s="105"/>
      <c r="C192" s="106"/>
      <c r="D192" s="105"/>
      <c r="E192" s="107"/>
      <c r="F192" s="108"/>
      <c r="G192" s="109"/>
      <c r="H192" s="109"/>
    </row>
    <row r="193" spans="1:8" x14ac:dyDescent="0.25">
      <c r="A193" s="106"/>
      <c r="B193" s="105"/>
      <c r="C193" s="106"/>
      <c r="D193" s="105"/>
      <c r="E193" s="107"/>
      <c r="F193" s="108"/>
      <c r="G193" s="109"/>
      <c r="H193" s="109"/>
    </row>
    <row r="194" spans="1:8" x14ac:dyDescent="0.25">
      <c r="A194" s="106"/>
      <c r="B194" s="105"/>
      <c r="C194" s="106"/>
      <c r="D194" s="105"/>
      <c r="E194" s="107"/>
      <c r="F194" s="108"/>
      <c r="G194" s="109"/>
      <c r="H194" s="109"/>
    </row>
    <row r="195" spans="1:8" x14ac:dyDescent="0.25">
      <c r="A195" s="106"/>
      <c r="B195" s="105"/>
      <c r="C195" s="106"/>
      <c r="D195" s="105"/>
      <c r="E195" s="107"/>
      <c r="F195" s="108"/>
      <c r="G195" s="109"/>
      <c r="H195" s="109"/>
    </row>
    <row r="196" spans="1:8" x14ac:dyDescent="0.25">
      <c r="A196" s="106"/>
      <c r="B196" s="105"/>
      <c r="C196" s="106"/>
      <c r="D196" s="105"/>
      <c r="E196" s="107"/>
      <c r="F196" s="108"/>
      <c r="G196" s="109"/>
      <c r="H196" s="109"/>
    </row>
    <row r="197" spans="1:8" x14ac:dyDescent="0.25">
      <c r="A197" s="106"/>
      <c r="B197" s="105"/>
      <c r="C197" s="106"/>
      <c r="D197" s="105"/>
      <c r="E197" s="107"/>
      <c r="F197" s="108"/>
      <c r="G197" s="109"/>
      <c r="H197" s="109"/>
    </row>
    <row r="198" spans="1:8" x14ac:dyDescent="0.25">
      <c r="A198" s="106"/>
      <c r="B198" s="105"/>
      <c r="C198" s="106"/>
      <c r="D198" s="105"/>
      <c r="E198" s="107"/>
      <c r="F198" s="108"/>
      <c r="G198" s="109"/>
      <c r="H198" s="109"/>
    </row>
    <row r="199" spans="1:8" x14ac:dyDescent="0.25">
      <c r="A199" s="106"/>
      <c r="B199" s="105"/>
      <c r="C199" s="106"/>
      <c r="D199" s="105"/>
      <c r="E199" s="107"/>
      <c r="F199" s="108"/>
      <c r="G199" s="109"/>
      <c r="H199" s="109"/>
    </row>
    <row r="200" spans="1:8" x14ac:dyDescent="0.25">
      <c r="A200" s="106"/>
      <c r="B200" s="105"/>
      <c r="C200" s="106"/>
      <c r="D200" s="105"/>
      <c r="E200" s="107"/>
      <c r="F200" s="108"/>
      <c r="G200" s="109"/>
      <c r="H200" s="109"/>
    </row>
    <row r="201" spans="1:8" x14ac:dyDescent="0.25">
      <c r="A201" s="106"/>
      <c r="B201" s="105"/>
      <c r="C201" s="106"/>
      <c r="D201" s="105"/>
      <c r="E201" s="107"/>
      <c r="F201" s="108"/>
      <c r="G201" s="109"/>
      <c r="H201" s="109"/>
    </row>
    <row r="202" spans="1:8" x14ac:dyDescent="0.25">
      <c r="A202" s="106"/>
      <c r="B202" s="105"/>
      <c r="C202" s="106"/>
      <c r="D202" s="105"/>
      <c r="E202" s="107"/>
      <c r="F202" s="108"/>
      <c r="G202" s="109"/>
      <c r="H202" s="109"/>
    </row>
    <row r="203" spans="1:8" x14ac:dyDescent="0.25">
      <c r="A203" s="106"/>
      <c r="B203" s="105"/>
      <c r="C203" s="106"/>
      <c r="D203" s="105"/>
      <c r="E203" s="107"/>
      <c r="F203" s="108"/>
      <c r="G203" s="109"/>
      <c r="H203" s="109"/>
    </row>
    <row r="204" spans="1:8" x14ac:dyDescent="0.25">
      <c r="A204" s="106"/>
      <c r="B204" s="105"/>
      <c r="C204" s="106"/>
      <c r="D204" s="105"/>
      <c r="E204" s="107"/>
      <c r="F204" s="108"/>
      <c r="G204" s="109"/>
      <c r="H204" s="109"/>
    </row>
    <row r="205" spans="1:8" x14ac:dyDescent="0.25">
      <c r="A205" s="106"/>
      <c r="B205" s="105"/>
      <c r="C205" s="106"/>
      <c r="D205" s="105"/>
      <c r="E205" s="107"/>
      <c r="F205" s="108"/>
      <c r="G205" s="109"/>
      <c r="H205" s="109"/>
    </row>
    <row r="206" spans="1:8" x14ac:dyDescent="0.25">
      <c r="A206" s="106"/>
      <c r="B206" s="105"/>
      <c r="C206" s="106"/>
      <c r="D206" s="105"/>
      <c r="E206" s="107"/>
      <c r="F206" s="108"/>
      <c r="G206" s="109"/>
      <c r="H206" s="109"/>
    </row>
    <row r="207" spans="1:8" x14ac:dyDescent="0.25">
      <c r="A207" s="106"/>
      <c r="B207" s="105"/>
      <c r="C207" s="106"/>
      <c r="D207" s="105"/>
      <c r="E207" s="107"/>
      <c r="F207" s="108"/>
      <c r="G207" s="109"/>
      <c r="H207" s="109"/>
    </row>
    <row r="208" spans="1:8" x14ac:dyDescent="0.25">
      <c r="A208" s="106"/>
      <c r="B208" s="105"/>
      <c r="C208" s="106"/>
      <c r="D208" s="105"/>
      <c r="E208" s="107"/>
      <c r="F208" s="108"/>
      <c r="G208" s="109"/>
      <c r="H208" s="109"/>
    </row>
    <row r="209" spans="1:8" x14ac:dyDescent="0.25">
      <c r="A209" s="106"/>
      <c r="B209" s="105"/>
      <c r="C209" s="106"/>
      <c r="D209" s="105"/>
      <c r="E209" s="107"/>
      <c r="F209" s="108"/>
      <c r="G209" s="109"/>
      <c r="H209" s="109"/>
    </row>
    <row r="210" spans="1:8" x14ac:dyDescent="0.25">
      <c r="A210" s="106"/>
      <c r="B210" s="105"/>
      <c r="C210" s="106"/>
      <c r="D210" s="105"/>
      <c r="E210" s="107"/>
      <c r="F210" s="108"/>
      <c r="G210" s="109"/>
      <c r="H210" s="109"/>
    </row>
    <row r="211" spans="1:8" x14ac:dyDescent="0.25">
      <c r="A211" s="106"/>
      <c r="B211" s="105"/>
      <c r="C211" s="106"/>
      <c r="D211" s="105"/>
      <c r="E211" s="107"/>
      <c r="F211" s="108"/>
      <c r="G211" s="109"/>
      <c r="H211" s="109"/>
    </row>
    <row r="212" spans="1:8" x14ac:dyDescent="0.25">
      <c r="A212" s="106"/>
      <c r="B212" s="105"/>
      <c r="C212" s="106"/>
      <c r="D212" s="105"/>
      <c r="E212" s="107"/>
      <c r="F212" s="108"/>
      <c r="G212" s="109"/>
      <c r="H212" s="109"/>
    </row>
    <row r="213" spans="1:8" x14ac:dyDescent="0.25">
      <c r="A213" s="106"/>
      <c r="B213" s="105"/>
      <c r="C213" s="106"/>
      <c r="D213" s="105"/>
      <c r="E213" s="107"/>
      <c r="F213" s="108"/>
      <c r="G213" s="109"/>
      <c r="H213" s="109"/>
    </row>
    <row r="214" spans="1:8" x14ac:dyDescent="0.25">
      <c r="A214" s="106"/>
      <c r="B214" s="105"/>
      <c r="C214" s="106"/>
      <c r="D214" s="105"/>
      <c r="E214" s="107"/>
      <c r="F214" s="108"/>
      <c r="G214" s="109"/>
      <c r="H214" s="109"/>
    </row>
    <row r="215" spans="1:8" x14ac:dyDescent="0.25">
      <c r="A215" s="106"/>
      <c r="B215" s="105"/>
      <c r="C215" s="106"/>
      <c r="D215" s="105"/>
      <c r="E215" s="107"/>
      <c r="F215" s="108"/>
      <c r="G215" s="109"/>
      <c r="H215" s="109"/>
    </row>
    <row r="216" spans="1:8" x14ac:dyDescent="0.25">
      <c r="A216" s="106"/>
      <c r="B216" s="105"/>
      <c r="C216" s="106"/>
      <c r="D216" s="105"/>
      <c r="E216" s="107"/>
      <c r="F216" s="108"/>
      <c r="G216" s="109"/>
      <c r="H216" s="109"/>
    </row>
    <row r="217" spans="1:8" x14ac:dyDescent="0.25">
      <c r="A217" s="106"/>
      <c r="B217" s="105"/>
      <c r="C217" s="106"/>
      <c r="D217" s="105"/>
      <c r="E217" s="107"/>
      <c r="F217" s="108"/>
      <c r="G217" s="109"/>
      <c r="H217" s="109"/>
    </row>
    <row r="218" spans="1:8" x14ac:dyDescent="0.25">
      <c r="A218" s="106"/>
      <c r="B218" s="105"/>
      <c r="C218" s="106"/>
      <c r="D218" s="105"/>
      <c r="E218" s="107"/>
      <c r="F218" s="108"/>
      <c r="G218" s="109"/>
      <c r="H218" s="109"/>
    </row>
    <row r="219" spans="1:8" x14ac:dyDescent="0.25">
      <c r="A219" s="106"/>
      <c r="B219" s="105"/>
      <c r="C219" s="106"/>
      <c r="D219" s="105"/>
      <c r="E219" s="107"/>
      <c r="F219" s="108"/>
      <c r="G219" s="109"/>
      <c r="H219" s="109"/>
    </row>
    <row r="220" spans="1:8" x14ac:dyDescent="0.25">
      <c r="A220" s="106"/>
      <c r="B220" s="105"/>
      <c r="C220" s="106"/>
      <c r="D220" s="105"/>
      <c r="E220" s="107"/>
      <c r="F220" s="108"/>
      <c r="G220" s="109"/>
      <c r="H220" s="109"/>
    </row>
    <row r="221" spans="1:8" x14ac:dyDescent="0.25">
      <c r="A221" s="106"/>
      <c r="B221" s="105"/>
      <c r="C221" s="106"/>
      <c r="D221" s="105"/>
      <c r="E221" s="107"/>
      <c r="F221" s="108"/>
      <c r="G221" s="109"/>
      <c r="H221" s="109"/>
    </row>
    <row r="222" spans="1:8" x14ac:dyDescent="0.25">
      <c r="A222" s="106"/>
      <c r="B222" s="105"/>
      <c r="C222" s="106"/>
      <c r="D222" s="105"/>
      <c r="E222" s="107"/>
      <c r="F222" s="108"/>
      <c r="G222" s="109"/>
      <c r="H222" s="109"/>
    </row>
    <row r="223" spans="1:8" x14ac:dyDescent="0.25">
      <c r="A223" s="106"/>
      <c r="B223" s="105"/>
      <c r="C223" s="106"/>
      <c r="D223" s="105"/>
      <c r="E223" s="107"/>
      <c r="F223" s="108"/>
      <c r="G223" s="109"/>
      <c r="H223" s="109"/>
    </row>
    <row r="224" spans="1:8" x14ac:dyDescent="0.25">
      <c r="A224" s="106"/>
      <c r="B224" s="105"/>
      <c r="C224" s="106"/>
      <c r="D224" s="105"/>
      <c r="E224" s="107"/>
      <c r="F224" s="108"/>
      <c r="G224" s="109"/>
      <c r="H224" s="109"/>
    </row>
    <row r="225" spans="1:8" x14ac:dyDescent="0.25">
      <c r="A225" s="106"/>
      <c r="B225" s="105"/>
      <c r="C225" s="106"/>
      <c r="D225" s="105"/>
      <c r="E225" s="107"/>
      <c r="F225" s="108"/>
      <c r="G225" s="109"/>
      <c r="H225" s="109"/>
    </row>
    <row r="226" spans="1:8" x14ac:dyDescent="0.25">
      <c r="A226" s="106"/>
      <c r="B226" s="105"/>
      <c r="C226" s="106"/>
      <c r="D226" s="105"/>
      <c r="E226" s="107"/>
      <c r="F226" s="108"/>
      <c r="G226" s="109"/>
      <c r="H226" s="109"/>
    </row>
    <row r="227" spans="1:8" x14ac:dyDescent="0.25">
      <c r="A227" s="106"/>
      <c r="B227" s="105"/>
      <c r="C227" s="106"/>
      <c r="D227" s="105"/>
      <c r="E227" s="107"/>
      <c r="F227" s="108"/>
      <c r="G227" s="109"/>
      <c r="H227" s="109"/>
    </row>
    <row r="228" spans="1:8" x14ac:dyDescent="0.25">
      <c r="A228" s="106"/>
      <c r="B228" s="105"/>
      <c r="C228" s="106"/>
      <c r="D228" s="105"/>
      <c r="E228" s="107"/>
      <c r="F228" s="108"/>
      <c r="G228" s="109"/>
      <c r="H228" s="109"/>
    </row>
    <row r="229" spans="1:8" x14ac:dyDescent="0.25">
      <c r="A229" s="106"/>
      <c r="B229" s="105"/>
      <c r="C229" s="106"/>
      <c r="D229" s="105"/>
      <c r="E229" s="107"/>
      <c r="F229" s="108"/>
      <c r="G229" s="109"/>
      <c r="H229" s="109"/>
    </row>
    <row r="230" spans="1:8" x14ac:dyDescent="0.25">
      <c r="A230" s="106"/>
      <c r="B230" s="105"/>
      <c r="C230" s="106"/>
      <c r="D230" s="105"/>
      <c r="E230" s="107"/>
      <c r="F230" s="108"/>
      <c r="G230" s="109"/>
      <c r="H230" s="109"/>
    </row>
    <row r="231" spans="1:8" x14ac:dyDescent="0.25">
      <c r="A231" s="106"/>
      <c r="B231" s="105"/>
      <c r="C231" s="106"/>
      <c r="D231" s="105"/>
      <c r="E231" s="107"/>
      <c r="F231" s="108"/>
      <c r="G231" s="109"/>
      <c r="H231" s="109"/>
    </row>
    <row r="232" spans="1:8" x14ac:dyDescent="0.25">
      <c r="A232" s="106"/>
      <c r="B232" s="105"/>
      <c r="C232" s="106"/>
      <c r="D232" s="105"/>
      <c r="E232" s="107"/>
      <c r="F232" s="108"/>
      <c r="G232" s="109"/>
      <c r="H232" s="109"/>
    </row>
    <row r="233" spans="1:8" x14ac:dyDescent="0.25">
      <c r="A233" s="106"/>
      <c r="B233" s="105"/>
      <c r="C233" s="106"/>
      <c r="D233" s="105"/>
      <c r="E233" s="107"/>
      <c r="F233" s="108"/>
      <c r="G233" s="109"/>
      <c r="H233" s="109"/>
    </row>
    <row r="234" spans="1:8" x14ac:dyDescent="0.25">
      <c r="A234" s="106"/>
      <c r="B234" s="105"/>
      <c r="C234" s="106"/>
      <c r="D234" s="105"/>
      <c r="E234" s="107"/>
      <c r="F234" s="108"/>
      <c r="G234" s="109"/>
      <c r="H234" s="109"/>
    </row>
    <row r="235" spans="1:8" x14ac:dyDescent="0.25">
      <c r="A235" s="106"/>
      <c r="B235" s="105"/>
      <c r="C235" s="106"/>
      <c r="D235" s="105"/>
      <c r="E235" s="107"/>
      <c r="F235" s="108"/>
      <c r="G235" s="109"/>
      <c r="H235" s="109"/>
    </row>
    <row r="236" spans="1:8" x14ac:dyDescent="0.25">
      <c r="A236" s="106"/>
      <c r="B236" s="105"/>
      <c r="C236" s="106"/>
      <c r="D236" s="105"/>
      <c r="E236" s="107"/>
      <c r="F236" s="108"/>
      <c r="G236" s="109"/>
      <c r="H236" s="109"/>
    </row>
    <row r="237" spans="1:8" x14ac:dyDescent="0.25">
      <c r="A237" s="106"/>
      <c r="B237" s="105"/>
      <c r="C237" s="106"/>
      <c r="D237" s="105"/>
      <c r="E237" s="107"/>
      <c r="F237" s="108"/>
      <c r="G237" s="109"/>
      <c r="H237" s="109"/>
    </row>
    <row r="238" spans="1:8" x14ac:dyDescent="0.25">
      <c r="A238" s="106"/>
      <c r="B238" s="105"/>
      <c r="C238" s="106"/>
      <c r="D238" s="105"/>
      <c r="E238" s="107"/>
      <c r="F238" s="108"/>
      <c r="G238" s="109"/>
      <c r="H238" s="109"/>
    </row>
    <row r="239" spans="1:8" x14ac:dyDescent="0.25">
      <c r="A239" s="106"/>
      <c r="B239" s="105"/>
      <c r="C239" s="106"/>
      <c r="D239" s="105"/>
      <c r="E239" s="107"/>
      <c r="F239" s="108"/>
      <c r="G239" s="109"/>
      <c r="H239" s="109"/>
    </row>
    <row r="240" spans="1:8" x14ac:dyDescent="0.25">
      <c r="A240" s="106"/>
      <c r="B240" s="105"/>
      <c r="C240" s="106"/>
      <c r="D240" s="105"/>
      <c r="E240" s="107"/>
      <c r="F240" s="108"/>
      <c r="G240" s="109"/>
      <c r="H240" s="109"/>
    </row>
    <row r="241" spans="1:8" x14ac:dyDescent="0.25">
      <c r="A241" s="106"/>
      <c r="B241" s="105"/>
      <c r="C241" s="106"/>
      <c r="D241" s="105"/>
      <c r="E241" s="107"/>
      <c r="F241" s="108"/>
      <c r="G241" s="109"/>
      <c r="H241" s="109"/>
    </row>
    <row r="242" spans="1:8" x14ac:dyDescent="0.25">
      <c r="A242" s="106"/>
      <c r="B242" s="105"/>
      <c r="C242" s="106"/>
      <c r="D242" s="105"/>
      <c r="E242" s="107"/>
      <c r="F242" s="108"/>
      <c r="G242" s="109"/>
      <c r="H242" s="109"/>
    </row>
    <row r="243" spans="1:8" x14ac:dyDescent="0.25">
      <c r="A243" s="106"/>
      <c r="B243" s="105"/>
      <c r="C243" s="106"/>
      <c r="D243" s="105"/>
      <c r="E243" s="107"/>
      <c r="F243" s="108"/>
      <c r="G243" s="109"/>
      <c r="H243" s="109"/>
    </row>
    <row r="244" spans="1:8" x14ac:dyDescent="0.25">
      <c r="A244" s="106"/>
      <c r="B244" s="105"/>
      <c r="C244" s="106"/>
      <c r="D244" s="105"/>
      <c r="E244" s="107"/>
      <c r="F244" s="108"/>
      <c r="G244" s="109"/>
      <c r="H244" s="109"/>
    </row>
    <row r="245" spans="1:8" x14ac:dyDescent="0.25">
      <c r="A245" s="106"/>
      <c r="B245" s="105"/>
      <c r="C245" s="106"/>
      <c r="D245" s="105"/>
      <c r="E245" s="107"/>
      <c r="F245" s="108"/>
      <c r="G245" s="109"/>
      <c r="H245" s="109"/>
    </row>
    <row r="246" spans="1:8" x14ac:dyDescent="0.25">
      <c r="A246" s="106"/>
      <c r="B246" s="105"/>
      <c r="C246" s="106"/>
      <c r="D246" s="105"/>
      <c r="E246" s="107"/>
      <c r="F246" s="108"/>
      <c r="G246" s="109"/>
      <c r="H246" s="109"/>
    </row>
    <row r="247" spans="1:8" x14ac:dyDescent="0.25">
      <c r="A247" s="106"/>
      <c r="B247" s="105"/>
      <c r="C247" s="106"/>
      <c r="D247" s="105"/>
      <c r="E247" s="107"/>
      <c r="F247" s="108"/>
      <c r="G247" s="109"/>
      <c r="H247" s="109"/>
    </row>
    <row r="248" spans="1:8" x14ac:dyDescent="0.25">
      <c r="A248" s="106"/>
      <c r="B248" s="105"/>
      <c r="C248" s="106"/>
      <c r="D248" s="105"/>
      <c r="E248" s="107"/>
      <c r="F248" s="108"/>
      <c r="G248" s="109"/>
      <c r="H248" s="109"/>
    </row>
    <row r="249" spans="1:8" x14ac:dyDescent="0.25">
      <c r="A249" s="106"/>
      <c r="B249" s="105"/>
      <c r="C249" s="106"/>
      <c r="D249" s="105"/>
      <c r="E249" s="107"/>
      <c r="F249" s="108"/>
      <c r="G249" s="109"/>
      <c r="H249" s="109"/>
    </row>
    <row r="250" spans="1:8" x14ac:dyDescent="0.25">
      <c r="A250" s="106"/>
      <c r="B250" s="105"/>
      <c r="C250" s="106"/>
      <c r="D250" s="105"/>
      <c r="E250" s="107"/>
      <c r="F250" s="108"/>
      <c r="G250" s="109"/>
      <c r="H250" s="109"/>
    </row>
    <row r="251" spans="1:8" x14ac:dyDescent="0.25">
      <c r="A251" s="106"/>
      <c r="B251" s="105"/>
      <c r="C251" s="106"/>
      <c r="D251" s="105"/>
      <c r="E251" s="107"/>
      <c r="F251" s="108"/>
      <c r="G251" s="109"/>
      <c r="H251" s="109"/>
    </row>
    <row r="252" spans="1:8" x14ac:dyDescent="0.25">
      <c r="A252" s="106"/>
      <c r="B252" s="105"/>
      <c r="C252" s="106"/>
      <c r="D252" s="105"/>
      <c r="E252" s="107"/>
      <c r="F252" s="108"/>
      <c r="G252" s="109"/>
      <c r="H252" s="109"/>
    </row>
    <row r="253" spans="1:8" x14ac:dyDescent="0.25">
      <c r="A253" s="106"/>
      <c r="B253" s="105"/>
      <c r="C253" s="106"/>
      <c r="D253" s="105"/>
      <c r="E253" s="107"/>
      <c r="F253" s="108"/>
      <c r="G253" s="109"/>
      <c r="H253" s="109"/>
    </row>
    <row r="254" spans="1:8" x14ac:dyDescent="0.25">
      <c r="A254" s="106"/>
      <c r="B254" s="105"/>
      <c r="C254" s="106"/>
      <c r="D254" s="105"/>
      <c r="E254" s="107"/>
      <c r="F254" s="108"/>
      <c r="G254" s="109"/>
      <c r="H254" s="109"/>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4" t="s">
        <v>24</v>
      </c>
      <c r="B1" s="3"/>
      <c r="D1" s="3"/>
      <c r="E1" s="3"/>
      <c r="F1" s="3"/>
      <c r="G1" s="8"/>
      <c r="H1" s="4"/>
      <c r="I1" s="4"/>
    </row>
    <row r="2" spans="1:12" s="2" customFormat="1" ht="27" customHeight="1" x14ac:dyDescent="0.25">
      <c r="A2" s="238" t="str">
        <f>Overview!B4&amp; " - Effective from "&amp;Overview!D4&amp;" - "&amp;Overview!E4&amp;" LV and HV tariffs"</f>
        <v>ESP Electricity Limited - GSP_G - Effective from 1 April 2023 - Final LV and HV tariffs</v>
      </c>
      <c r="B2" s="238"/>
      <c r="C2" s="238"/>
      <c r="D2" s="238"/>
      <c r="E2" s="238"/>
      <c r="F2" s="238"/>
      <c r="G2" s="238"/>
      <c r="H2" s="238"/>
      <c r="I2" s="238"/>
      <c r="J2" s="238"/>
      <c r="K2" s="4"/>
      <c r="L2" s="4"/>
    </row>
    <row r="3" spans="1:12" s="2" customFormat="1" ht="27" customHeight="1" x14ac:dyDescent="0.25">
      <c r="A3" s="280" t="s">
        <v>170</v>
      </c>
      <c r="B3" s="280"/>
      <c r="C3" s="280"/>
      <c r="D3" s="280"/>
      <c r="E3" s="280"/>
      <c r="F3" s="280"/>
      <c r="G3" s="280"/>
      <c r="H3" s="280"/>
      <c r="I3" s="280"/>
      <c r="J3" s="280"/>
      <c r="K3" s="4"/>
      <c r="L3" s="4"/>
    </row>
    <row r="4" spans="1:12" s="2" customFormat="1" ht="71.25" customHeight="1" x14ac:dyDescent="0.25">
      <c r="A4" s="16"/>
      <c r="B4" s="28" t="s">
        <v>0</v>
      </c>
      <c r="C4" s="15" t="s">
        <v>29</v>
      </c>
      <c r="D4" s="57" t="s">
        <v>171</v>
      </c>
      <c r="E4" s="57" t="s">
        <v>173</v>
      </c>
      <c r="F4" s="57" t="s">
        <v>172</v>
      </c>
      <c r="G4" s="162" t="s">
        <v>30</v>
      </c>
      <c r="H4" s="15"/>
      <c r="I4" s="15"/>
      <c r="J4" s="15"/>
      <c r="K4" s="4"/>
      <c r="L4" s="4"/>
    </row>
    <row r="5" spans="1:12" s="2" customFormat="1" ht="32.25" customHeight="1" x14ac:dyDescent="0.25">
      <c r="A5" s="17"/>
      <c r="B5" s="27"/>
      <c r="C5" s="18"/>
      <c r="D5" s="19"/>
      <c r="E5" s="19"/>
      <c r="F5" s="19"/>
      <c r="G5" s="20"/>
      <c r="H5" s="26"/>
      <c r="I5" s="26"/>
      <c r="J5" s="26"/>
      <c r="K5" s="4"/>
      <c r="L5" s="4"/>
    </row>
    <row r="6" spans="1:12" ht="12.75" customHeight="1" x14ac:dyDescent="0.25">
      <c r="A6" s="276" t="s">
        <v>2</v>
      </c>
      <c r="B6" s="267" t="s">
        <v>697</v>
      </c>
      <c r="C6" s="268"/>
      <c r="D6" s="268"/>
      <c r="E6" s="268"/>
      <c r="F6" s="268"/>
      <c r="G6" s="268"/>
      <c r="H6" s="268"/>
      <c r="I6" s="268"/>
      <c r="J6" s="269"/>
    </row>
    <row r="7" spans="1:12" x14ac:dyDescent="0.25">
      <c r="A7" s="276"/>
      <c r="B7" s="270"/>
      <c r="C7" s="271"/>
      <c r="D7" s="271"/>
      <c r="E7" s="271"/>
      <c r="F7" s="271"/>
      <c r="G7" s="271"/>
      <c r="H7" s="271"/>
      <c r="I7" s="271"/>
      <c r="J7" s="272"/>
    </row>
    <row r="8" spans="1:12" x14ac:dyDescent="0.25">
      <c r="A8" s="276"/>
      <c r="B8" s="273"/>
      <c r="C8" s="274"/>
      <c r="D8" s="274"/>
      <c r="E8" s="274"/>
      <c r="F8" s="274"/>
      <c r="G8" s="274"/>
      <c r="H8" s="274"/>
      <c r="I8" s="274"/>
      <c r="J8" s="275"/>
    </row>
    <row r="9" spans="1:12" x14ac:dyDescent="0.25">
      <c r="A9" s="52"/>
      <c r="B9" s="52"/>
      <c r="C9" s="52"/>
      <c r="D9" s="52"/>
      <c r="E9" s="52"/>
      <c r="F9" s="52"/>
      <c r="G9" s="52"/>
      <c r="H9" s="52"/>
      <c r="I9" s="52"/>
      <c r="J9" s="52"/>
    </row>
    <row r="10" spans="1:12" x14ac:dyDescent="0.25">
      <c r="A10" s="52"/>
      <c r="B10" s="52"/>
      <c r="C10" s="52"/>
      <c r="D10" s="52"/>
      <c r="E10" s="52"/>
      <c r="F10" s="52"/>
      <c r="G10" s="52"/>
      <c r="H10" s="52"/>
      <c r="I10" s="52"/>
      <c r="J10" s="52"/>
    </row>
    <row r="11" spans="1:12" s="2" customFormat="1" ht="27" customHeight="1" x14ac:dyDescent="0.25">
      <c r="A11" s="280" t="s">
        <v>167</v>
      </c>
      <c r="B11" s="280"/>
      <c r="C11" s="280"/>
      <c r="D11" s="280"/>
      <c r="E11" s="280"/>
      <c r="F11" s="280"/>
      <c r="G11" s="280"/>
      <c r="H11" s="280"/>
      <c r="I11" s="280"/>
      <c r="J11" s="280"/>
      <c r="K11" s="4"/>
      <c r="L11" s="4"/>
    </row>
    <row r="12" spans="1:12" s="2" customFormat="1" ht="58.5" customHeight="1" x14ac:dyDescent="0.25">
      <c r="A12" s="16"/>
      <c r="B12" s="28" t="s">
        <v>0</v>
      </c>
      <c r="C12" s="15" t="s">
        <v>29</v>
      </c>
      <c r="D12" s="57" t="s">
        <v>171</v>
      </c>
      <c r="E12" s="57" t="s">
        <v>173</v>
      </c>
      <c r="F12" s="57" t="s">
        <v>172</v>
      </c>
      <c r="G12" s="142" t="s">
        <v>30</v>
      </c>
      <c r="H12" s="142" t="s">
        <v>31</v>
      </c>
      <c r="I12" s="28" t="s">
        <v>137</v>
      </c>
      <c r="J12" s="142" t="s">
        <v>38</v>
      </c>
      <c r="K12" s="4"/>
      <c r="L12" s="4"/>
    </row>
    <row r="13" spans="1:12" s="2" customFormat="1" ht="32.25" customHeight="1" x14ac:dyDescent="0.25">
      <c r="A13" s="17"/>
      <c r="B13" s="27"/>
      <c r="C13" s="18">
        <v>0</v>
      </c>
      <c r="D13" s="19"/>
      <c r="E13" s="19"/>
      <c r="F13" s="19"/>
      <c r="G13" s="20"/>
      <c r="H13" s="20"/>
      <c r="I13" s="20"/>
      <c r="J13" s="19"/>
      <c r="K13" s="4"/>
      <c r="L13" s="4"/>
    </row>
    <row r="14" spans="1:12" ht="12.75" customHeight="1" x14ac:dyDescent="0.25">
      <c r="A14" s="276" t="s">
        <v>2</v>
      </c>
      <c r="B14" s="267" t="s">
        <v>698</v>
      </c>
      <c r="C14" s="268"/>
      <c r="D14" s="268"/>
      <c r="E14" s="268"/>
      <c r="F14" s="268"/>
      <c r="G14" s="268"/>
      <c r="H14" s="268"/>
      <c r="I14" s="268"/>
      <c r="J14" s="277"/>
    </row>
    <row r="15" spans="1:12" ht="12.75" customHeight="1" x14ac:dyDescent="0.25">
      <c r="A15" s="276"/>
      <c r="B15" s="270"/>
      <c r="C15" s="271"/>
      <c r="D15" s="271"/>
      <c r="E15" s="271"/>
      <c r="F15" s="271"/>
      <c r="G15" s="271"/>
      <c r="H15" s="271"/>
      <c r="I15" s="271"/>
      <c r="J15" s="278"/>
    </row>
    <row r="16" spans="1:12" ht="12.75" customHeight="1" x14ac:dyDescent="0.25">
      <c r="A16" s="276"/>
      <c r="B16" s="273"/>
      <c r="C16" s="274"/>
      <c r="D16" s="274"/>
      <c r="E16" s="274"/>
      <c r="F16" s="274"/>
      <c r="G16" s="274"/>
      <c r="H16" s="274"/>
      <c r="I16" s="274"/>
      <c r="J16" s="27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43" zoomScale="85" zoomScaleNormal="85" zoomScaleSheetLayoutView="85" workbookViewId="0">
      <selection activeCell="B48" sqref="B48"/>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14" t="s">
        <v>24</v>
      </c>
      <c r="B1" s="284" t="s">
        <v>133</v>
      </c>
      <c r="C1" s="285"/>
      <c r="D1" s="285"/>
      <c r="F1" s="286" t="s">
        <v>136</v>
      </c>
      <c r="G1" s="287"/>
      <c r="H1" s="288"/>
      <c r="I1" s="4"/>
      <c r="J1" s="2"/>
      <c r="K1" s="2"/>
    </row>
    <row r="2" spans="1:13" ht="31.5" customHeight="1" x14ac:dyDescent="0.25">
      <c r="A2" s="289" t="str">
        <f>Overview!B4&amp; " - Effective from "&amp;Overview!D4&amp;" - "&amp;Overview!E4&amp;" LDNO tariffs"</f>
        <v>ESP Electricity Limited - GSP_G - Effective from 1 April 2023 - Final LDNO tariffs</v>
      </c>
      <c r="B2" s="289"/>
      <c r="C2" s="289"/>
      <c r="D2" s="289"/>
      <c r="E2" s="289"/>
      <c r="F2" s="289"/>
      <c r="G2" s="289"/>
      <c r="H2" s="289"/>
      <c r="I2" s="289"/>
      <c r="J2" s="289"/>
    </row>
    <row r="3" spans="1:13" ht="8.25" customHeight="1" x14ac:dyDescent="0.25">
      <c r="A3" s="93"/>
      <c r="B3" s="93"/>
      <c r="C3" s="93"/>
      <c r="D3" s="93"/>
      <c r="E3" s="93"/>
      <c r="F3" s="93"/>
      <c r="G3" s="93"/>
      <c r="H3" s="93"/>
      <c r="I3" s="93"/>
      <c r="J3" s="93"/>
    </row>
    <row r="4" spans="1:13" ht="27" customHeight="1" x14ac:dyDescent="0.25">
      <c r="A4" s="238" t="s">
        <v>168</v>
      </c>
      <c r="B4" s="238"/>
      <c r="C4" s="238"/>
      <c r="D4" s="238"/>
      <c r="E4" s="95"/>
      <c r="F4" s="238" t="s">
        <v>169</v>
      </c>
      <c r="G4" s="238"/>
      <c r="H4" s="238"/>
      <c r="I4" s="238"/>
      <c r="J4" s="238"/>
      <c r="L4" s="4"/>
    </row>
    <row r="5" spans="1:13" ht="32.25" customHeight="1" x14ac:dyDescent="0.25">
      <c r="A5" s="80" t="s">
        <v>17</v>
      </c>
      <c r="B5" s="85" t="s">
        <v>63</v>
      </c>
      <c r="C5" s="101" t="s">
        <v>64</v>
      </c>
      <c r="D5" s="82" t="s">
        <v>65</v>
      </c>
      <c r="E5" s="89"/>
      <c r="F5" s="242"/>
      <c r="G5" s="243"/>
      <c r="H5" s="86" t="s">
        <v>69</v>
      </c>
      <c r="I5" s="87" t="s">
        <v>70</v>
      </c>
      <c r="J5" s="82" t="s">
        <v>65</v>
      </c>
      <c r="K5" s="89"/>
      <c r="L5" s="4"/>
      <c r="M5" s="4"/>
    </row>
    <row r="6" spans="1:13" ht="56.25" customHeight="1" x14ac:dyDescent="0.25">
      <c r="A6" s="83" t="s">
        <v>66</v>
      </c>
      <c r="B6" s="88" t="s">
        <v>683</v>
      </c>
      <c r="C6" s="88" t="s">
        <v>684</v>
      </c>
      <c r="D6" s="88" t="s">
        <v>685</v>
      </c>
      <c r="E6" s="89"/>
      <c r="F6" s="244" t="s">
        <v>687</v>
      </c>
      <c r="G6" s="245"/>
      <c r="H6" s="208"/>
      <c r="I6" s="88" t="s">
        <v>688</v>
      </c>
      <c r="J6" s="209" t="s">
        <v>685</v>
      </c>
      <c r="K6" s="89"/>
      <c r="L6" s="4"/>
      <c r="M6" s="4"/>
    </row>
    <row r="7" spans="1:13" ht="56.25" customHeight="1" x14ac:dyDescent="0.25">
      <c r="A7" s="83" t="s">
        <v>20</v>
      </c>
      <c r="B7" s="147"/>
      <c r="C7" s="88" t="s">
        <v>683</v>
      </c>
      <c r="D7" s="88" t="s">
        <v>686</v>
      </c>
      <c r="E7" s="89"/>
      <c r="F7" s="244" t="s">
        <v>67</v>
      </c>
      <c r="G7" s="245"/>
      <c r="H7" s="23" t="s">
        <v>683</v>
      </c>
      <c r="I7" s="88" t="s">
        <v>689</v>
      </c>
      <c r="J7" s="209" t="s">
        <v>685</v>
      </c>
      <c r="K7" s="89"/>
      <c r="L7" s="4"/>
      <c r="M7" s="4"/>
    </row>
    <row r="8" spans="1:13" ht="55.5" customHeight="1" x14ac:dyDescent="0.25">
      <c r="A8" s="84" t="s">
        <v>18</v>
      </c>
      <c r="B8" s="281" t="s">
        <v>19</v>
      </c>
      <c r="C8" s="282"/>
      <c r="D8" s="283"/>
      <c r="E8" s="89"/>
      <c r="F8" s="244" t="s">
        <v>73</v>
      </c>
      <c r="G8" s="245"/>
      <c r="H8" s="208"/>
      <c r="I8" s="207" t="s">
        <v>683</v>
      </c>
      <c r="J8" s="209" t="s">
        <v>686</v>
      </c>
      <c r="K8" s="89"/>
      <c r="L8" s="4"/>
      <c r="M8" s="4"/>
    </row>
    <row r="9" spans="1:13" s="81" customFormat="1" ht="55.5" hidden="1" customHeight="1" x14ac:dyDescent="0.25">
      <c r="A9" s="91"/>
      <c r="E9" s="94"/>
      <c r="F9" s="247"/>
      <c r="G9" s="248"/>
      <c r="H9" s="147"/>
      <c r="I9" s="147"/>
      <c r="J9" s="88"/>
      <c r="K9" s="89"/>
      <c r="L9" s="52"/>
      <c r="M9" s="52"/>
    </row>
    <row r="13" spans="1:13" ht="39.6" x14ac:dyDescent="0.25">
      <c r="A13" s="193" t="s">
        <v>135</v>
      </c>
      <c r="B13" s="193" t="s">
        <v>478</v>
      </c>
      <c r="C13" s="194" t="s">
        <v>29</v>
      </c>
      <c r="D13" s="57" t="s">
        <v>171</v>
      </c>
      <c r="E13" s="57" t="s">
        <v>173</v>
      </c>
      <c r="F13" s="57" t="s">
        <v>172</v>
      </c>
      <c r="G13" s="194" t="s">
        <v>30</v>
      </c>
      <c r="H13" s="194" t="s">
        <v>31</v>
      </c>
      <c r="I13" s="194" t="s">
        <v>137</v>
      </c>
      <c r="J13" s="194" t="s">
        <v>38</v>
      </c>
    </row>
    <row r="14" spans="1:13" ht="27.75" customHeight="1" x14ac:dyDescent="0.25">
      <c r="A14" s="219" t="s">
        <v>509</v>
      </c>
      <c r="B14" s="27" t="s">
        <v>729</v>
      </c>
      <c r="C14" s="221" t="s">
        <v>691</v>
      </c>
      <c r="D14" s="156">
        <v>6.6840000000000002</v>
      </c>
      <c r="E14" s="157">
        <v>1.39</v>
      </c>
      <c r="F14" s="158">
        <v>0.124</v>
      </c>
      <c r="G14" s="191">
        <v>10.68</v>
      </c>
      <c r="H14" s="192"/>
      <c r="I14" s="222"/>
      <c r="J14" s="44"/>
    </row>
    <row r="15" spans="1:13" ht="27.75" customHeight="1" x14ac:dyDescent="0.25">
      <c r="A15" s="219" t="s">
        <v>510</v>
      </c>
      <c r="B15" s="27"/>
      <c r="C15" s="221" t="s">
        <v>428</v>
      </c>
      <c r="D15" s="156">
        <v>6.6840000000000002</v>
      </c>
      <c r="E15" s="157">
        <v>1.39</v>
      </c>
      <c r="F15" s="158">
        <v>0.124</v>
      </c>
      <c r="G15" s="192"/>
      <c r="H15" s="192"/>
      <c r="I15" s="222"/>
      <c r="J15" s="44"/>
    </row>
    <row r="16" spans="1:13" ht="27.75" customHeight="1" x14ac:dyDescent="0.25">
      <c r="A16" s="219" t="s">
        <v>511</v>
      </c>
      <c r="B16" s="27" t="s">
        <v>734</v>
      </c>
      <c r="C16" s="221" t="s">
        <v>692</v>
      </c>
      <c r="D16" s="156">
        <v>6.7910000000000004</v>
      </c>
      <c r="E16" s="157">
        <v>1.413</v>
      </c>
      <c r="F16" s="158">
        <v>0.126</v>
      </c>
      <c r="G16" s="191">
        <v>3.7</v>
      </c>
      <c r="H16" s="192"/>
      <c r="I16" s="222"/>
      <c r="J16" s="44"/>
    </row>
    <row r="17" spans="1:10" ht="27.75" customHeight="1" x14ac:dyDescent="0.25">
      <c r="A17" s="219" t="s">
        <v>512</v>
      </c>
      <c r="B17" s="27" t="s">
        <v>730</v>
      </c>
      <c r="C17" s="221" t="s">
        <v>692</v>
      </c>
      <c r="D17" s="156">
        <v>6.7910000000000004</v>
      </c>
      <c r="E17" s="157">
        <v>1.413</v>
      </c>
      <c r="F17" s="158">
        <v>0.126</v>
      </c>
      <c r="G17" s="191">
        <v>5.72</v>
      </c>
      <c r="H17" s="192"/>
      <c r="I17" s="222"/>
      <c r="J17" s="44"/>
    </row>
    <row r="18" spans="1:10" ht="27.75" customHeight="1" x14ac:dyDescent="0.25">
      <c r="A18" s="219" t="s">
        <v>513</v>
      </c>
      <c r="B18" s="27" t="s">
        <v>731</v>
      </c>
      <c r="C18" s="221" t="s">
        <v>692</v>
      </c>
      <c r="D18" s="156">
        <v>6.7910000000000004</v>
      </c>
      <c r="E18" s="157">
        <v>1.413</v>
      </c>
      <c r="F18" s="158">
        <v>0.126</v>
      </c>
      <c r="G18" s="191">
        <v>13.67</v>
      </c>
      <c r="H18" s="192"/>
      <c r="I18" s="222"/>
      <c r="J18" s="44"/>
    </row>
    <row r="19" spans="1:10" ht="27.75" customHeight="1" x14ac:dyDescent="0.25">
      <c r="A19" s="219" t="s">
        <v>514</v>
      </c>
      <c r="B19" s="27" t="s">
        <v>732</v>
      </c>
      <c r="C19" s="221" t="s">
        <v>692</v>
      </c>
      <c r="D19" s="156">
        <v>6.7910000000000004</v>
      </c>
      <c r="E19" s="157">
        <v>1.413</v>
      </c>
      <c r="F19" s="158">
        <v>0.126</v>
      </c>
      <c r="G19" s="191">
        <v>28.41</v>
      </c>
      <c r="H19" s="192"/>
      <c r="I19" s="222"/>
      <c r="J19" s="44"/>
    </row>
    <row r="20" spans="1:10" ht="27.75" customHeight="1" x14ac:dyDescent="0.25">
      <c r="A20" s="219" t="s">
        <v>515</v>
      </c>
      <c r="B20" s="27" t="s">
        <v>733</v>
      </c>
      <c r="C20" s="221" t="s">
        <v>692</v>
      </c>
      <c r="D20" s="156">
        <v>6.7910000000000004</v>
      </c>
      <c r="E20" s="157">
        <v>1.413</v>
      </c>
      <c r="F20" s="158">
        <v>0.126</v>
      </c>
      <c r="G20" s="191">
        <v>80.64</v>
      </c>
      <c r="H20" s="192"/>
      <c r="I20" s="222"/>
      <c r="J20" s="44"/>
    </row>
    <row r="21" spans="1:10" ht="27.75" customHeight="1" x14ac:dyDescent="0.25">
      <c r="A21" s="219" t="s">
        <v>432</v>
      </c>
      <c r="B21" s="27"/>
      <c r="C21" s="221" t="s">
        <v>429</v>
      </c>
      <c r="D21" s="156">
        <v>6.7910000000000004</v>
      </c>
      <c r="E21" s="157">
        <v>1.413</v>
      </c>
      <c r="F21" s="158">
        <v>0.126</v>
      </c>
      <c r="G21" s="192"/>
      <c r="H21" s="192"/>
      <c r="I21" s="222"/>
      <c r="J21" s="44"/>
    </row>
    <row r="22" spans="1:10" ht="27.75" customHeight="1" x14ac:dyDescent="0.25">
      <c r="A22" s="219" t="s">
        <v>516</v>
      </c>
      <c r="B22" s="27" t="s">
        <v>735</v>
      </c>
      <c r="C22" s="221" t="s">
        <v>693</v>
      </c>
      <c r="D22" s="156">
        <v>4.8550000000000004</v>
      </c>
      <c r="E22" s="157">
        <v>0.93200000000000005</v>
      </c>
      <c r="F22" s="158">
        <v>8.5000000000000006E-2</v>
      </c>
      <c r="G22" s="191">
        <v>14.72</v>
      </c>
      <c r="H22" s="191">
        <v>2.42</v>
      </c>
      <c r="I22" s="223">
        <v>3.56</v>
      </c>
      <c r="J22" s="43">
        <v>9.7000000000000003E-2</v>
      </c>
    </row>
    <row r="23" spans="1:10" ht="27.75" customHeight="1" x14ac:dyDescent="0.25">
      <c r="A23" s="219" t="s">
        <v>517</v>
      </c>
      <c r="B23" s="27" t="s">
        <v>736</v>
      </c>
      <c r="C23" s="221">
        <v>0</v>
      </c>
      <c r="D23" s="156">
        <v>4.8550000000000004</v>
      </c>
      <c r="E23" s="157">
        <v>0.93200000000000005</v>
      </c>
      <c r="F23" s="158">
        <v>8.5000000000000006E-2</v>
      </c>
      <c r="G23" s="191">
        <v>115.88</v>
      </c>
      <c r="H23" s="191">
        <v>2.42</v>
      </c>
      <c r="I23" s="223">
        <v>3.56</v>
      </c>
      <c r="J23" s="43">
        <v>9.7000000000000003E-2</v>
      </c>
    </row>
    <row r="24" spans="1:10" ht="27.75" customHeight="1" x14ac:dyDescent="0.25">
      <c r="A24" s="219" t="s">
        <v>518</v>
      </c>
      <c r="B24" s="27" t="s">
        <v>737</v>
      </c>
      <c r="C24" s="221">
        <v>0</v>
      </c>
      <c r="D24" s="156">
        <v>4.8550000000000004</v>
      </c>
      <c r="E24" s="157">
        <v>0.93200000000000005</v>
      </c>
      <c r="F24" s="158">
        <v>8.5000000000000006E-2</v>
      </c>
      <c r="G24" s="191">
        <v>266.95999999999998</v>
      </c>
      <c r="H24" s="191">
        <v>2.42</v>
      </c>
      <c r="I24" s="223">
        <v>3.56</v>
      </c>
      <c r="J24" s="43">
        <v>9.7000000000000003E-2</v>
      </c>
    </row>
    <row r="25" spans="1:10" ht="27.75" customHeight="1" x14ac:dyDescent="0.25">
      <c r="A25" s="219" t="s">
        <v>519</v>
      </c>
      <c r="B25" s="27" t="s">
        <v>738</v>
      </c>
      <c r="C25" s="221">
        <v>0</v>
      </c>
      <c r="D25" s="156">
        <v>4.8550000000000004</v>
      </c>
      <c r="E25" s="157">
        <v>0.93200000000000005</v>
      </c>
      <c r="F25" s="158">
        <v>8.5000000000000006E-2</v>
      </c>
      <c r="G25" s="191">
        <v>426.14</v>
      </c>
      <c r="H25" s="191">
        <v>2.42</v>
      </c>
      <c r="I25" s="223">
        <v>3.56</v>
      </c>
      <c r="J25" s="43">
        <v>9.7000000000000003E-2</v>
      </c>
    </row>
    <row r="26" spans="1:10" ht="27.75" customHeight="1" x14ac:dyDescent="0.25">
      <c r="A26" s="219" t="s">
        <v>520</v>
      </c>
      <c r="B26" s="27" t="s">
        <v>739</v>
      </c>
      <c r="C26" s="221">
        <v>0</v>
      </c>
      <c r="D26" s="156">
        <v>4.8550000000000004</v>
      </c>
      <c r="E26" s="157">
        <v>0.93200000000000005</v>
      </c>
      <c r="F26" s="158">
        <v>8.5000000000000006E-2</v>
      </c>
      <c r="G26" s="191">
        <v>878.5</v>
      </c>
      <c r="H26" s="191">
        <v>2.42</v>
      </c>
      <c r="I26" s="223">
        <v>3.56</v>
      </c>
      <c r="J26" s="43">
        <v>9.7000000000000003E-2</v>
      </c>
    </row>
    <row r="27" spans="1:10" ht="27.75" customHeight="1" x14ac:dyDescent="0.25">
      <c r="A27" s="219" t="s">
        <v>433</v>
      </c>
      <c r="B27" s="27" t="s">
        <v>740</v>
      </c>
      <c r="C27" s="224" t="s">
        <v>430</v>
      </c>
      <c r="D27" s="159">
        <v>15.116</v>
      </c>
      <c r="E27" s="160">
        <v>3.2069999999999999</v>
      </c>
      <c r="F27" s="158">
        <v>2.3820000000000001</v>
      </c>
      <c r="G27" s="192"/>
      <c r="H27" s="192"/>
      <c r="I27" s="222"/>
      <c r="J27" s="44"/>
    </row>
    <row r="28" spans="1:10" ht="27.75" customHeight="1" x14ac:dyDescent="0.25">
      <c r="A28" s="219" t="s">
        <v>434</v>
      </c>
      <c r="B28" s="27" t="s">
        <v>741</v>
      </c>
      <c r="C28" s="224" t="s">
        <v>694</v>
      </c>
      <c r="D28" s="156">
        <v>-7.4329999999999998</v>
      </c>
      <c r="E28" s="157">
        <v>-1.546</v>
      </c>
      <c r="F28" s="158">
        <v>-0.13800000000000001</v>
      </c>
      <c r="G28" s="191">
        <v>0</v>
      </c>
      <c r="H28" s="192"/>
      <c r="I28" s="222"/>
      <c r="J28" s="44"/>
    </row>
    <row r="29" spans="1:10" ht="27.75" customHeight="1" x14ac:dyDescent="0.25">
      <c r="A29" s="219" t="s">
        <v>435</v>
      </c>
      <c r="B29" s="27" t="s">
        <v>742</v>
      </c>
      <c r="C29" s="224" t="s">
        <v>694</v>
      </c>
      <c r="D29" s="156">
        <v>-7.4329999999999998</v>
      </c>
      <c r="E29" s="157">
        <v>-1.546</v>
      </c>
      <c r="F29" s="158">
        <v>-0.13800000000000001</v>
      </c>
      <c r="G29" s="191">
        <v>0</v>
      </c>
      <c r="H29" s="192"/>
      <c r="I29" s="222"/>
      <c r="J29" s="43">
        <v>0.13700000000000001</v>
      </c>
    </row>
    <row r="30" spans="1:10" ht="27.75" customHeight="1" x14ac:dyDescent="0.25">
      <c r="A30" s="220" t="s">
        <v>521</v>
      </c>
      <c r="B30" s="27" t="s">
        <v>743</v>
      </c>
      <c r="C30" s="224" t="s">
        <v>691</v>
      </c>
      <c r="D30" s="156">
        <v>4.6790000000000003</v>
      </c>
      <c r="E30" s="157">
        <v>0.97299999999999998</v>
      </c>
      <c r="F30" s="158">
        <v>8.6999999999999994E-2</v>
      </c>
      <c r="G30" s="191">
        <v>8.32</v>
      </c>
      <c r="H30" s="192"/>
      <c r="I30" s="222"/>
      <c r="J30" s="44"/>
    </row>
    <row r="31" spans="1:10" ht="27.75" customHeight="1" x14ac:dyDescent="0.25">
      <c r="A31" s="220" t="s">
        <v>522</v>
      </c>
      <c r="B31" s="27"/>
      <c r="C31" s="224" t="s">
        <v>428</v>
      </c>
      <c r="D31" s="156">
        <v>4.6790000000000003</v>
      </c>
      <c r="E31" s="157">
        <v>0.97299999999999998</v>
      </c>
      <c r="F31" s="158">
        <v>8.6999999999999994E-2</v>
      </c>
      <c r="G31" s="192"/>
      <c r="H31" s="192"/>
      <c r="I31" s="222"/>
      <c r="J31" s="44"/>
    </row>
    <row r="32" spans="1:10" ht="27.75" customHeight="1" x14ac:dyDescent="0.25">
      <c r="A32" s="220" t="s">
        <v>523</v>
      </c>
      <c r="B32" s="27" t="s">
        <v>744</v>
      </c>
      <c r="C32" s="224" t="s">
        <v>692</v>
      </c>
      <c r="D32" s="156">
        <v>4.7539999999999996</v>
      </c>
      <c r="E32" s="157">
        <v>0.98899999999999999</v>
      </c>
      <c r="F32" s="158">
        <v>8.7999999999999995E-2</v>
      </c>
      <c r="G32" s="191">
        <v>2.62</v>
      </c>
      <c r="H32" s="192"/>
      <c r="I32" s="222"/>
      <c r="J32" s="44"/>
    </row>
    <row r="33" spans="1:10" ht="27.75" customHeight="1" x14ac:dyDescent="0.25">
      <c r="A33" s="220" t="s">
        <v>524</v>
      </c>
      <c r="B33" s="27" t="s">
        <v>745</v>
      </c>
      <c r="C33" s="224" t="s">
        <v>692</v>
      </c>
      <c r="D33" s="156">
        <v>4.7539999999999996</v>
      </c>
      <c r="E33" s="157">
        <v>0.98899999999999999</v>
      </c>
      <c r="F33" s="158">
        <v>8.7999999999999995E-2</v>
      </c>
      <c r="G33" s="191">
        <v>4.04</v>
      </c>
      <c r="H33" s="192"/>
      <c r="I33" s="222"/>
      <c r="J33" s="44"/>
    </row>
    <row r="34" spans="1:10" ht="27.75" customHeight="1" x14ac:dyDescent="0.25">
      <c r="A34" s="220" t="s">
        <v>525</v>
      </c>
      <c r="B34" s="27" t="s">
        <v>746</v>
      </c>
      <c r="C34" s="224" t="s">
        <v>692</v>
      </c>
      <c r="D34" s="156">
        <v>4.7539999999999996</v>
      </c>
      <c r="E34" s="157">
        <v>0.98899999999999999</v>
      </c>
      <c r="F34" s="158">
        <v>8.7999999999999995E-2</v>
      </c>
      <c r="G34" s="191">
        <v>9.61</v>
      </c>
      <c r="H34" s="192"/>
      <c r="I34" s="222"/>
      <c r="J34" s="44"/>
    </row>
    <row r="35" spans="1:10" ht="27.75" customHeight="1" x14ac:dyDescent="0.25">
      <c r="A35" s="220" t="s">
        <v>526</v>
      </c>
      <c r="B35" s="27" t="s">
        <v>747</v>
      </c>
      <c r="C35" s="224" t="s">
        <v>692</v>
      </c>
      <c r="D35" s="156">
        <v>4.7539999999999996</v>
      </c>
      <c r="E35" s="157">
        <v>0.98899999999999999</v>
      </c>
      <c r="F35" s="158">
        <v>8.7999999999999995E-2</v>
      </c>
      <c r="G35" s="191">
        <v>19.920000000000002</v>
      </c>
      <c r="H35" s="192"/>
      <c r="I35" s="222"/>
      <c r="J35" s="44"/>
    </row>
    <row r="36" spans="1:10" ht="27.75" customHeight="1" x14ac:dyDescent="0.25">
      <c r="A36" s="220" t="s">
        <v>527</v>
      </c>
      <c r="B36" s="27" t="s">
        <v>748</v>
      </c>
      <c r="C36" s="224" t="s">
        <v>692</v>
      </c>
      <c r="D36" s="156">
        <v>4.7539999999999996</v>
      </c>
      <c r="E36" s="157">
        <v>0.98899999999999999</v>
      </c>
      <c r="F36" s="158">
        <v>8.7999999999999995E-2</v>
      </c>
      <c r="G36" s="191">
        <v>56.48</v>
      </c>
      <c r="H36" s="192"/>
      <c r="I36" s="222"/>
      <c r="J36" s="44"/>
    </row>
    <row r="37" spans="1:10" ht="27.75" customHeight="1" x14ac:dyDescent="0.25">
      <c r="A37" s="220" t="s">
        <v>436</v>
      </c>
      <c r="B37" s="27"/>
      <c r="C37" s="224" t="s">
        <v>429</v>
      </c>
      <c r="D37" s="156">
        <v>4.7539999999999996</v>
      </c>
      <c r="E37" s="157">
        <v>0.98899999999999999</v>
      </c>
      <c r="F37" s="158">
        <v>8.7999999999999995E-2</v>
      </c>
      <c r="G37" s="192"/>
      <c r="H37" s="192"/>
      <c r="I37" s="222"/>
      <c r="J37" s="44"/>
    </row>
    <row r="38" spans="1:10" ht="27.75" customHeight="1" x14ac:dyDescent="0.25">
      <c r="A38" s="220" t="s">
        <v>528</v>
      </c>
      <c r="B38" s="27" t="s">
        <v>749</v>
      </c>
      <c r="C38" s="224" t="s">
        <v>693</v>
      </c>
      <c r="D38" s="156">
        <v>3.3980000000000001</v>
      </c>
      <c r="E38" s="157">
        <v>0.65200000000000002</v>
      </c>
      <c r="F38" s="158">
        <v>0.06</v>
      </c>
      <c r="G38" s="191">
        <v>10.34</v>
      </c>
      <c r="H38" s="191">
        <v>1.69</v>
      </c>
      <c r="I38" s="223">
        <v>2.4900000000000002</v>
      </c>
      <c r="J38" s="43">
        <v>6.8000000000000005E-2</v>
      </c>
    </row>
    <row r="39" spans="1:10" ht="27.75" customHeight="1" x14ac:dyDescent="0.25">
      <c r="A39" s="220" t="s">
        <v>529</v>
      </c>
      <c r="B39" s="27" t="s">
        <v>750</v>
      </c>
      <c r="C39" s="224">
        <v>0</v>
      </c>
      <c r="D39" s="156">
        <v>3.3980000000000001</v>
      </c>
      <c r="E39" s="157">
        <v>0.65200000000000002</v>
      </c>
      <c r="F39" s="158">
        <v>0.06</v>
      </c>
      <c r="G39" s="191">
        <v>81.150000000000006</v>
      </c>
      <c r="H39" s="191">
        <v>1.69</v>
      </c>
      <c r="I39" s="223">
        <v>2.4900000000000002</v>
      </c>
      <c r="J39" s="43">
        <v>6.8000000000000005E-2</v>
      </c>
    </row>
    <row r="40" spans="1:10" ht="27.75" customHeight="1" x14ac:dyDescent="0.25">
      <c r="A40" s="220" t="s">
        <v>530</v>
      </c>
      <c r="B40" s="27" t="s">
        <v>751</v>
      </c>
      <c r="C40" s="224">
        <v>0</v>
      </c>
      <c r="D40" s="156">
        <v>3.3980000000000001</v>
      </c>
      <c r="E40" s="157">
        <v>0.65200000000000002</v>
      </c>
      <c r="F40" s="158">
        <v>0.06</v>
      </c>
      <c r="G40" s="191">
        <v>186.91</v>
      </c>
      <c r="H40" s="191">
        <v>1.69</v>
      </c>
      <c r="I40" s="223">
        <v>2.4900000000000002</v>
      </c>
      <c r="J40" s="43">
        <v>6.8000000000000005E-2</v>
      </c>
    </row>
    <row r="41" spans="1:10" ht="27.75" customHeight="1" x14ac:dyDescent="0.25">
      <c r="A41" s="220" t="s">
        <v>531</v>
      </c>
      <c r="B41" s="27" t="s">
        <v>752</v>
      </c>
      <c r="C41" s="224">
        <v>0</v>
      </c>
      <c r="D41" s="156">
        <v>3.3980000000000001</v>
      </c>
      <c r="E41" s="157">
        <v>0.65200000000000002</v>
      </c>
      <c r="F41" s="158">
        <v>0.06</v>
      </c>
      <c r="G41" s="191">
        <v>298.33999999999997</v>
      </c>
      <c r="H41" s="191">
        <v>1.69</v>
      </c>
      <c r="I41" s="223">
        <v>2.4900000000000002</v>
      </c>
      <c r="J41" s="43">
        <v>6.8000000000000005E-2</v>
      </c>
    </row>
    <row r="42" spans="1:10" ht="27.75" customHeight="1" x14ac:dyDescent="0.25">
      <c r="A42" s="220" t="s">
        <v>532</v>
      </c>
      <c r="B42" s="27" t="s">
        <v>753</v>
      </c>
      <c r="C42" s="224">
        <v>0</v>
      </c>
      <c r="D42" s="156">
        <v>3.3980000000000001</v>
      </c>
      <c r="E42" s="157">
        <v>0.65200000000000002</v>
      </c>
      <c r="F42" s="158">
        <v>0.06</v>
      </c>
      <c r="G42" s="191">
        <v>614.99</v>
      </c>
      <c r="H42" s="191">
        <v>1.69</v>
      </c>
      <c r="I42" s="223">
        <v>2.4900000000000002</v>
      </c>
      <c r="J42" s="43">
        <v>6.8000000000000005E-2</v>
      </c>
    </row>
    <row r="43" spans="1:10" ht="27.75" customHeight="1" x14ac:dyDescent="0.25">
      <c r="A43" s="220" t="s">
        <v>533</v>
      </c>
      <c r="B43" s="27" t="s">
        <v>754</v>
      </c>
      <c r="C43" s="224" t="s">
        <v>693</v>
      </c>
      <c r="D43" s="156">
        <v>4.327</v>
      </c>
      <c r="E43" s="157">
        <v>0.76</v>
      </c>
      <c r="F43" s="158">
        <v>7.1999999999999995E-2</v>
      </c>
      <c r="G43" s="191">
        <v>52.4</v>
      </c>
      <c r="H43" s="191">
        <v>2.77</v>
      </c>
      <c r="I43" s="223">
        <v>4.55</v>
      </c>
      <c r="J43" s="43">
        <v>7.6999999999999999E-2</v>
      </c>
    </row>
    <row r="44" spans="1:10" ht="27.75" customHeight="1" x14ac:dyDescent="0.25">
      <c r="A44" s="220" t="s">
        <v>534</v>
      </c>
      <c r="B44" s="27" t="s">
        <v>755</v>
      </c>
      <c r="C44" s="224">
        <v>0</v>
      </c>
      <c r="D44" s="156">
        <v>4.327</v>
      </c>
      <c r="E44" s="157">
        <v>0.76</v>
      </c>
      <c r="F44" s="158">
        <v>7.1999999999999995E-2</v>
      </c>
      <c r="G44" s="191">
        <v>164.58</v>
      </c>
      <c r="H44" s="191">
        <v>2.77</v>
      </c>
      <c r="I44" s="223">
        <v>4.55</v>
      </c>
      <c r="J44" s="43">
        <v>7.6999999999999999E-2</v>
      </c>
    </row>
    <row r="45" spans="1:10" ht="27.75" customHeight="1" x14ac:dyDescent="0.25">
      <c r="A45" s="220" t="s">
        <v>535</v>
      </c>
      <c r="B45" s="27" t="s">
        <v>756</v>
      </c>
      <c r="C45" s="224">
        <v>0</v>
      </c>
      <c r="D45" s="156">
        <v>4.327</v>
      </c>
      <c r="E45" s="157">
        <v>0.76</v>
      </c>
      <c r="F45" s="158">
        <v>7.1999999999999995E-2</v>
      </c>
      <c r="G45" s="191">
        <v>332.14</v>
      </c>
      <c r="H45" s="191">
        <v>2.77</v>
      </c>
      <c r="I45" s="223">
        <v>4.55</v>
      </c>
      <c r="J45" s="43">
        <v>7.6999999999999999E-2</v>
      </c>
    </row>
    <row r="46" spans="1:10" ht="27.75" customHeight="1" x14ac:dyDescent="0.25">
      <c r="A46" s="220" t="s">
        <v>536</v>
      </c>
      <c r="B46" s="27" t="s">
        <v>757</v>
      </c>
      <c r="C46" s="224">
        <v>0</v>
      </c>
      <c r="D46" s="156">
        <v>4.327</v>
      </c>
      <c r="E46" s="157">
        <v>0.76</v>
      </c>
      <c r="F46" s="158">
        <v>7.1999999999999995E-2</v>
      </c>
      <c r="G46" s="191">
        <v>508.67</v>
      </c>
      <c r="H46" s="191">
        <v>2.77</v>
      </c>
      <c r="I46" s="223">
        <v>4.55</v>
      </c>
      <c r="J46" s="43">
        <v>7.6999999999999999E-2</v>
      </c>
    </row>
    <row r="47" spans="1:10" ht="27.75" customHeight="1" x14ac:dyDescent="0.25">
      <c r="A47" s="220" t="s">
        <v>537</v>
      </c>
      <c r="B47" s="27" t="s">
        <v>758</v>
      </c>
      <c r="C47" s="224">
        <v>0</v>
      </c>
      <c r="D47" s="156">
        <v>4.327</v>
      </c>
      <c r="E47" s="157">
        <v>0.76</v>
      </c>
      <c r="F47" s="158">
        <v>7.1999999999999995E-2</v>
      </c>
      <c r="G47" s="191">
        <v>1010.34</v>
      </c>
      <c r="H47" s="191">
        <v>2.77</v>
      </c>
      <c r="I47" s="223">
        <v>4.55</v>
      </c>
      <c r="J47" s="43">
        <v>7.6999999999999999E-2</v>
      </c>
    </row>
    <row r="48" spans="1:10" ht="27.75" customHeight="1" x14ac:dyDescent="0.25">
      <c r="A48" s="220" t="s">
        <v>538</v>
      </c>
      <c r="B48" s="27" t="s">
        <v>759</v>
      </c>
      <c r="C48" s="224" t="s">
        <v>693</v>
      </c>
      <c r="D48" s="156">
        <v>3.6269999999999998</v>
      </c>
      <c r="E48" s="157">
        <v>0.53900000000000003</v>
      </c>
      <c r="F48" s="158">
        <v>5.3999999999999999E-2</v>
      </c>
      <c r="G48" s="191">
        <v>136.07</v>
      </c>
      <c r="H48" s="191">
        <v>3.21</v>
      </c>
      <c r="I48" s="223">
        <v>5.57</v>
      </c>
      <c r="J48" s="43">
        <v>5.5E-2</v>
      </c>
    </row>
    <row r="49" spans="1:10" ht="27.75" customHeight="1" x14ac:dyDescent="0.25">
      <c r="A49" s="220" t="s">
        <v>539</v>
      </c>
      <c r="B49" s="27" t="s">
        <v>760</v>
      </c>
      <c r="C49" s="224">
        <v>0</v>
      </c>
      <c r="D49" s="156">
        <v>3.6269999999999998</v>
      </c>
      <c r="E49" s="157">
        <v>0.53900000000000003</v>
      </c>
      <c r="F49" s="158">
        <v>5.3999999999999999E-2</v>
      </c>
      <c r="G49" s="191">
        <v>982.19</v>
      </c>
      <c r="H49" s="191">
        <v>3.21</v>
      </c>
      <c r="I49" s="223">
        <v>5.57</v>
      </c>
      <c r="J49" s="43">
        <v>5.5E-2</v>
      </c>
    </row>
    <row r="50" spans="1:10" ht="27.75" customHeight="1" x14ac:dyDescent="0.25">
      <c r="A50" s="220" t="s">
        <v>540</v>
      </c>
      <c r="B50" s="27" t="s">
        <v>761</v>
      </c>
      <c r="C50" s="224">
        <v>0</v>
      </c>
      <c r="D50" s="156">
        <v>3.6269999999999998</v>
      </c>
      <c r="E50" s="157">
        <v>0.53900000000000003</v>
      </c>
      <c r="F50" s="158">
        <v>5.3999999999999999E-2</v>
      </c>
      <c r="G50" s="191">
        <v>2901.78</v>
      </c>
      <c r="H50" s="191">
        <v>3.21</v>
      </c>
      <c r="I50" s="223">
        <v>5.57</v>
      </c>
      <c r="J50" s="43">
        <v>5.5E-2</v>
      </c>
    </row>
    <row r="51" spans="1:10" ht="27.75" customHeight="1" x14ac:dyDescent="0.25">
      <c r="A51" s="220" t="s">
        <v>541</v>
      </c>
      <c r="B51" s="27" t="s">
        <v>762</v>
      </c>
      <c r="C51" s="224">
        <v>0</v>
      </c>
      <c r="D51" s="156">
        <v>3.6269999999999998</v>
      </c>
      <c r="E51" s="157">
        <v>0.53900000000000003</v>
      </c>
      <c r="F51" s="158">
        <v>5.3999999999999999E-2</v>
      </c>
      <c r="G51" s="191">
        <v>5933.66</v>
      </c>
      <c r="H51" s="191">
        <v>3.21</v>
      </c>
      <c r="I51" s="223">
        <v>5.57</v>
      </c>
      <c r="J51" s="43">
        <v>5.5E-2</v>
      </c>
    </row>
    <row r="52" spans="1:10" ht="27.75" customHeight="1" x14ac:dyDescent="0.25">
      <c r="A52" s="220" t="s">
        <v>542</v>
      </c>
      <c r="B52" s="27" t="s">
        <v>763</v>
      </c>
      <c r="C52" s="224">
        <v>0</v>
      </c>
      <c r="D52" s="156">
        <v>3.6269999999999998</v>
      </c>
      <c r="E52" s="157">
        <v>0.53900000000000003</v>
      </c>
      <c r="F52" s="158">
        <v>5.3999999999999999E-2</v>
      </c>
      <c r="G52" s="191">
        <v>13656.18</v>
      </c>
      <c r="H52" s="191">
        <v>3.21</v>
      </c>
      <c r="I52" s="223">
        <v>5.57</v>
      </c>
      <c r="J52" s="43">
        <v>5.5E-2</v>
      </c>
    </row>
    <row r="53" spans="1:10" ht="27.75" customHeight="1" x14ac:dyDescent="0.25">
      <c r="A53" s="220" t="s">
        <v>437</v>
      </c>
      <c r="B53" s="27"/>
      <c r="C53" s="224" t="s">
        <v>430</v>
      </c>
      <c r="D53" s="159">
        <v>10.582000000000001</v>
      </c>
      <c r="E53" s="160">
        <v>2.2450000000000001</v>
      </c>
      <c r="F53" s="158">
        <v>1.667</v>
      </c>
      <c r="G53" s="192"/>
      <c r="H53" s="192"/>
      <c r="I53" s="222"/>
      <c r="J53" s="44"/>
    </row>
    <row r="54" spans="1:10" ht="27.75" customHeight="1" x14ac:dyDescent="0.25">
      <c r="A54" s="220" t="s">
        <v>438</v>
      </c>
      <c r="B54" s="27" t="s">
        <v>764</v>
      </c>
      <c r="C54" s="224" t="s">
        <v>694</v>
      </c>
      <c r="D54" s="156">
        <v>-7.4329999999999998</v>
      </c>
      <c r="E54" s="157">
        <v>-1.546</v>
      </c>
      <c r="F54" s="158">
        <v>-0.13800000000000001</v>
      </c>
      <c r="G54" s="191">
        <v>0</v>
      </c>
      <c r="H54" s="192"/>
      <c r="I54" s="222"/>
      <c r="J54" s="44"/>
    </row>
    <row r="55" spans="1:10" ht="27.75" customHeight="1" x14ac:dyDescent="0.25">
      <c r="A55" s="220" t="s">
        <v>439</v>
      </c>
      <c r="B55" s="27" t="s">
        <v>765</v>
      </c>
      <c r="C55" s="224" t="s">
        <v>694</v>
      </c>
      <c r="D55" s="156">
        <v>-6.1870000000000003</v>
      </c>
      <c r="E55" s="157">
        <v>-1.2090000000000001</v>
      </c>
      <c r="F55" s="158">
        <v>-0.11</v>
      </c>
      <c r="G55" s="191">
        <v>0</v>
      </c>
      <c r="H55" s="192"/>
      <c r="I55" s="222"/>
      <c r="J55" s="44"/>
    </row>
    <row r="56" spans="1:10" ht="27.75" customHeight="1" x14ac:dyDescent="0.25">
      <c r="A56" s="220" t="s">
        <v>440</v>
      </c>
      <c r="B56" s="27" t="s">
        <v>766</v>
      </c>
      <c r="C56" s="224">
        <v>0</v>
      </c>
      <c r="D56" s="156">
        <v>-7.4329999999999998</v>
      </c>
      <c r="E56" s="157">
        <v>-1.546</v>
      </c>
      <c r="F56" s="158">
        <v>-0.13800000000000001</v>
      </c>
      <c r="G56" s="191">
        <v>0</v>
      </c>
      <c r="H56" s="192"/>
      <c r="I56" s="222"/>
      <c r="J56" s="43">
        <v>0.13700000000000001</v>
      </c>
    </row>
    <row r="57" spans="1:10" ht="27.75" customHeight="1" x14ac:dyDescent="0.25">
      <c r="A57" s="220" t="s">
        <v>441</v>
      </c>
      <c r="B57" s="27" t="s">
        <v>767</v>
      </c>
      <c r="C57" s="224">
        <v>0</v>
      </c>
      <c r="D57" s="156">
        <v>-6.1870000000000003</v>
      </c>
      <c r="E57" s="157">
        <v>-1.2090000000000001</v>
      </c>
      <c r="F57" s="158">
        <v>-0.11</v>
      </c>
      <c r="G57" s="191">
        <v>0</v>
      </c>
      <c r="H57" s="192"/>
      <c r="I57" s="222"/>
      <c r="J57" s="43">
        <v>0.115</v>
      </c>
    </row>
    <row r="58" spans="1:10" ht="27.75" customHeight="1" x14ac:dyDescent="0.25">
      <c r="A58" s="220" t="s">
        <v>442</v>
      </c>
      <c r="B58" s="27" t="s">
        <v>768</v>
      </c>
      <c r="C58" s="224">
        <v>0</v>
      </c>
      <c r="D58" s="156">
        <v>-4.726</v>
      </c>
      <c r="E58" s="157">
        <v>-0.8</v>
      </c>
      <c r="F58" s="158">
        <v>-7.5999999999999998E-2</v>
      </c>
      <c r="G58" s="191">
        <v>0</v>
      </c>
      <c r="H58" s="192"/>
      <c r="I58" s="222"/>
      <c r="J58" s="43">
        <v>8.4000000000000005E-2</v>
      </c>
    </row>
    <row r="59" spans="1:10" ht="27.75" customHeight="1" x14ac:dyDescent="0.25">
      <c r="A59" s="219" t="s">
        <v>631</v>
      </c>
      <c r="B59" s="27"/>
      <c r="C59" s="224" t="s">
        <v>691</v>
      </c>
      <c r="D59" s="156">
        <v>3.7490000000000001</v>
      </c>
      <c r="E59" s="157">
        <v>0.78</v>
      </c>
      <c r="F59" s="158">
        <v>6.9000000000000006E-2</v>
      </c>
      <c r="G59" s="191">
        <v>7.23</v>
      </c>
      <c r="H59" s="192"/>
      <c r="I59" s="222"/>
      <c r="J59" s="44"/>
    </row>
    <row r="60" spans="1:10" ht="27.75" customHeight="1" x14ac:dyDescent="0.25">
      <c r="A60" s="219" t="s">
        <v>632</v>
      </c>
      <c r="B60" s="27"/>
      <c r="C60" s="224" t="s">
        <v>428</v>
      </c>
      <c r="D60" s="156">
        <v>3.7490000000000001</v>
      </c>
      <c r="E60" s="157">
        <v>0.78</v>
      </c>
      <c r="F60" s="158">
        <v>6.9000000000000006E-2</v>
      </c>
      <c r="G60" s="192"/>
      <c r="H60" s="192"/>
      <c r="I60" s="222"/>
      <c r="J60" s="44"/>
    </row>
    <row r="61" spans="1:10" ht="27.75" customHeight="1" x14ac:dyDescent="0.25">
      <c r="A61" s="219" t="s">
        <v>633</v>
      </c>
      <c r="B61" s="27"/>
      <c r="C61" s="224" t="s">
        <v>692</v>
      </c>
      <c r="D61" s="156">
        <v>3.8079999999999998</v>
      </c>
      <c r="E61" s="157">
        <v>0.79200000000000004</v>
      </c>
      <c r="F61" s="158">
        <v>7.0999999999999994E-2</v>
      </c>
      <c r="G61" s="191">
        <v>2.13</v>
      </c>
      <c r="H61" s="192"/>
      <c r="I61" s="222"/>
      <c r="J61" s="44"/>
    </row>
    <row r="62" spans="1:10" ht="27.75" customHeight="1" x14ac:dyDescent="0.25">
      <c r="A62" s="219" t="s">
        <v>634</v>
      </c>
      <c r="B62" s="27"/>
      <c r="C62" s="224" t="s">
        <v>692</v>
      </c>
      <c r="D62" s="156">
        <v>3.8079999999999998</v>
      </c>
      <c r="E62" s="157">
        <v>0.79200000000000004</v>
      </c>
      <c r="F62" s="158">
        <v>7.0999999999999994E-2</v>
      </c>
      <c r="G62" s="191">
        <v>3.26</v>
      </c>
      <c r="H62" s="192"/>
      <c r="I62" s="222"/>
      <c r="J62" s="44"/>
    </row>
    <row r="63" spans="1:10" ht="27.75" customHeight="1" x14ac:dyDescent="0.25">
      <c r="A63" s="219" t="s">
        <v>635</v>
      </c>
      <c r="B63" s="27"/>
      <c r="C63" s="224" t="s">
        <v>692</v>
      </c>
      <c r="D63" s="156">
        <v>3.8079999999999998</v>
      </c>
      <c r="E63" s="157">
        <v>0.79200000000000004</v>
      </c>
      <c r="F63" s="158">
        <v>7.0999999999999994E-2</v>
      </c>
      <c r="G63" s="191">
        <v>7.72</v>
      </c>
      <c r="H63" s="192"/>
      <c r="I63" s="222"/>
      <c r="J63" s="44"/>
    </row>
    <row r="64" spans="1:10" ht="27.75" customHeight="1" x14ac:dyDescent="0.25">
      <c r="A64" s="219" t="s">
        <v>636</v>
      </c>
      <c r="B64" s="27"/>
      <c r="C64" s="224" t="s">
        <v>692</v>
      </c>
      <c r="D64" s="156">
        <v>3.8079999999999998</v>
      </c>
      <c r="E64" s="157">
        <v>0.79200000000000004</v>
      </c>
      <c r="F64" s="158">
        <v>7.0999999999999994E-2</v>
      </c>
      <c r="G64" s="191">
        <v>15.98</v>
      </c>
      <c r="H64" s="192"/>
      <c r="I64" s="222"/>
      <c r="J64" s="44"/>
    </row>
    <row r="65" spans="1:10" ht="27.75" customHeight="1" x14ac:dyDescent="0.25">
      <c r="A65" s="219" t="s">
        <v>637</v>
      </c>
      <c r="B65" s="27"/>
      <c r="C65" s="224" t="s">
        <v>692</v>
      </c>
      <c r="D65" s="156">
        <v>3.8079999999999998</v>
      </c>
      <c r="E65" s="157">
        <v>0.79200000000000004</v>
      </c>
      <c r="F65" s="158">
        <v>7.0999999999999994E-2</v>
      </c>
      <c r="G65" s="191">
        <v>45.27</v>
      </c>
      <c r="H65" s="192"/>
      <c r="I65" s="222"/>
      <c r="J65" s="44"/>
    </row>
    <row r="66" spans="1:10" ht="27.75" customHeight="1" x14ac:dyDescent="0.25">
      <c r="A66" s="219" t="s">
        <v>443</v>
      </c>
      <c r="B66" s="27"/>
      <c r="C66" s="224" t="s">
        <v>429</v>
      </c>
      <c r="D66" s="156">
        <v>3.8079999999999998</v>
      </c>
      <c r="E66" s="157">
        <v>0.79200000000000004</v>
      </c>
      <c r="F66" s="158">
        <v>7.0999999999999994E-2</v>
      </c>
      <c r="G66" s="192"/>
      <c r="H66" s="192"/>
      <c r="I66" s="222"/>
      <c r="J66" s="44"/>
    </row>
    <row r="67" spans="1:10" ht="27.75" customHeight="1" x14ac:dyDescent="0.25">
      <c r="A67" s="219" t="s">
        <v>638</v>
      </c>
      <c r="B67" s="27"/>
      <c r="C67" s="224">
        <v>0</v>
      </c>
      <c r="D67" s="156">
        <v>2.722</v>
      </c>
      <c r="E67" s="157">
        <v>0.52300000000000002</v>
      </c>
      <c r="F67" s="158">
        <v>4.8000000000000001E-2</v>
      </c>
      <c r="G67" s="191">
        <v>8.3000000000000007</v>
      </c>
      <c r="H67" s="191">
        <v>1.36</v>
      </c>
      <c r="I67" s="223">
        <v>2</v>
      </c>
      <c r="J67" s="43">
        <v>5.3999999999999999E-2</v>
      </c>
    </row>
    <row r="68" spans="1:10" ht="27.75" customHeight="1" x14ac:dyDescent="0.25">
      <c r="A68" s="219" t="s">
        <v>639</v>
      </c>
      <c r="B68" s="27"/>
      <c r="C68" s="224">
        <v>0</v>
      </c>
      <c r="D68" s="156">
        <v>2.722</v>
      </c>
      <c r="E68" s="157">
        <v>0.52300000000000002</v>
      </c>
      <c r="F68" s="158">
        <v>4.8000000000000001E-2</v>
      </c>
      <c r="G68" s="191">
        <v>65.03</v>
      </c>
      <c r="H68" s="191">
        <v>1.36</v>
      </c>
      <c r="I68" s="223">
        <v>2</v>
      </c>
      <c r="J68" s="43">
        <v>5.3999999999999999E-2</v>
      </c>
    </row>
    <row r="69" spans="1:10" ht="27.75" customHeight="1" x14ac:dyDescent="0.25">
      <c r="A69" s="219" t="s">
        <v>640</v>
      </c>
      <c r="B69" s="27"/>
      <c r="C69" s="224">
        <v>0</v>
      </c>
      <c r="D69" s="156">
        <v>2.722</v>
      </c>
      <c r="E69" s="157">
        <v>0.52300000000000002</v>
      </c>
      <c r="F69" s="158">
        <v>4.8000000000000001E-2</v>
      </c>
      <c r="G69" s="191">
        <v>149.76</v>
      </c>
      <c r="H69" s="191">
        <v>1.36</v>
      </c>
      <c r="I69" s="223">
        <v>2</v>
      </c>
      <c r="J69" s="43">
        <v>5.3999999999999999E-2</v>
      </c>
    </row>
    <row r="70" spans="1:10" ht="27.75" customHeight="1" x14ac:dyDescent="0.25">
      <c r="A70" s="219" t="s">
        <v>641</v>
      </c>
      <c r="B70" s="27"/>
      <c r="C70" s="224">
        <v>0</v>
      </c>
      <c r="D70" s="156">
        <v>2.722</v>
      </c>
      <c r="E70" s="157">
        <v>0.52300000000000002</v>
      </c>
      <c r="F70" s="158">
        <v>4.8000000000000001E-2</v>
      </c>
      <c r="G70" s="191">
        <v>239.03</v>
      </c>
      <c r="H70" s="191">
        <v>1.36</v>
      </c>
      <c r="I70" s="223">
        <v>2</v>
      </c>
      <c r="J70" s="43">
        <v>5.3999999999999999E-2</v>
      </c>
    </row>
    <row r="71" spans="1:10" ht="27.75" customHeight="1" x14ac:dyDescent="0.25">
      <c r="A71" s="219" t="s">
        <v>642</v>
      </c>
      <c r="B71" s="27"/>
      <c r="C71" s="224">
        <v>0</v>
      </c>
      <c r="D71" s="156">
        <v>2.722</v>
      </c>
      <c r="E71" s="157">
        <v>0.52300000000000002</v>
      </c>
      <c r="F71" s="158">
        <v>4.8000000000000001E-2</v>
      </c>
      <c r="G71" s="191">
        <v>492.71</v>
      </c>
      <c r="H71" s="191">
        <v>1.36</v>
      </c>
      <c r="I71" s="223">
        <v>2</v>
      </c>
      <c r="J71" s="43">
        <v>5.3999999999999999E-2</v>
      </c>
    </row>
    <row r="72" spans="1:10" ht="27.75" customHeight="1" x14ac:dyDescent="0.25">
      <c r="A72" s="219" t="s">
        <v>643</v>
      </c>
      <c r="B72" s="27"/>
      <c r="C72" s="224">
        <v>0</v>
      </c>
      <c r="D72" s="156">
        <v>3.3980000000000001</v>
      </c>
      <c r="E72" s="157">
        <v>0.59699999999999998</v>
      </c>
      <c r="F72" s="158">
        <v>5.6000000000000001E-2</v>
      </c>
      <c r="G72" s="191">
        <v>41.16</v>
      </c>
      <c r="H72" s="191">
        <v>2.17</v>
      </c>
      <c r="I72" s="223">
        <v>3.57</v>
      </c>
      <c r="J72" s="43">
        <v>0.06</v>
      </c>
    </row>
    <row r="73" spans="1:10" ht="27.75" customHeight="1" x14ac:dyDescent="0.25">
      <c r="A73" s="219" t="s">
        <v>644</v>
      </c>
      <c r="B73" s="27"/>
      <c r="C73" s="224">
        <v>0</v>
      </c>
      <c r="D73" s="156">
        <v>3.3980000000000001</v>
      </c>
      <c r="E73" s="157">
        <v>0.59699999999999998</v>
      </c>
      <c r="F73" s="158">
        <v>5.6000000000000001E-2</v>
      </c>
      <c r="G73" s="191">
        <v>129.24</v>
      </c>
      <c r="H73" s="191">
        <v>2.17</v>
      </c>
      <c r="I73" s="223">
        <v>3.57</v>
      </c>
      <c r="J73" s="43">
        <v>0.06</v>
      </c>
    </row>
    <row r="74" spans="1:10" ht="27.75" customHeight="1" x14ac:dyDescent="0.25">
      <c r="A74" s="219" t="s">
        <v>645</v>
      </c>
      <c r="B74" s="27"/>
      <c r="C74" s="224">
        <v>0</v>
      </c>
      <c r="D74" s="156">
        <v>3.3980000000000001</v>
      </c>
      <c r="E74" s="157">
        <v>0.59699999999999998</v>
      </c>
      <c r="F74" s="158">
        <v>5.6000000000000001E-2</v>
      </c>
      <c r="G74" s="191">
        <v>260.8</v>
      </c>
      <c r="H74" s="191">
        <v>2.17</v>
      </c>
      <c r="I74" s="223">
        <v>3.57</v>
      </c>
      <c r="J74" s="43">
        <v>0.06</v>
      </c>
    </row>
    <row r="75" spans="1:10" ht="27.75" customHeight="1" x14ac:dyDescent="0.25">
      <c r="A75" s="219" t="s">
        <v>646</v>
      </c>
      <c r="B75" s="27"/>
      <c r="C75" s="224">
        <v>0</v>
      </c>
      <c r="D75" s="156">
        <v>3.3980000000000001</v>
      </c>
      <c r="E75" s="157">
        <v>0.59699999999999998</v>
      </c>
      <c r="F75" s="158">
        <v>5.6000000000000001E-2</v>
      </c>
      <c r="G75" s="191">
        <v>399.39</v>
      </c>
      <c r="H75" s="191">
        <v>2.17</v>
      </c>
      <c r="I75" s="223">
        <v>3.57</v>
      </c>
      <c r="J75" s="43">
        <v>0.06</v>
      </c>
    </row>
    <row r="76" spans="1:10" ht="27.75" customHeight="1" x14ac:dyDescent="0.25">
      <c r="A76" s="219" t="s">
        <v>647</v>
      </c>
      <c r="B76" s="27"/>
      <c r="C76" s="224">
        <v>0</v>
      </c>
      <c r="D76" s="156">
        <v>3.3980000000000001</v>
      </c>
      <c r="E76" s="157">
        <v>0.59699999999999998</v>
      </c>
      <c r="F76" s="158">
        <v>5.6000000000000001E-2</v>
      </c>
      <c r="G76" s="191">
        <v>793.27</v>
      </c>
      <c r="H76" s="191">
        <v>2.17</v>
      </c>
      <c r="I76" s="223">
        <v>3.57</v>
      </c>
      <c r="J76" s="43">
        <v>0.06</v>
      </c>
    </row>
    <row r="77" spans="1:10" ht="27.75" customHeight="1" x14ac:dyDescent="0.25">
      <c r="A77" s="219" t="s">
        <v>648</v>
      </c>
      <c r="B77" s="27"/>
      <c r="C77" s="224">
        <v>0</v>
      </c>
      <c r="D77" s="156">
        <v>2.8180000000000001</v>
      </c>
      <c r="E77" s="157">
        <v>0.41899999999999998</v>
      </c>
      <c r="F77" s="158">
        <v>4.2000000000000003E-2</v>
      </c>
      <c r="G77" s="191">
        <v>105.74</v>
      </c>
      <c r="H77" s="191">
        <v>2.5</v>
      </c>
      <c r="I77" s="223">
        <v>4.33</v>
      </c>
      <c r="J77" s="43">
        <v>4.2999999999999997E-2</v>
      </c>
    </row>
    <row r="78" spans="1:10" ht="27.75" customHeight="1" x14ac:dyDescent="0.25">
      <c r="A78" s="219" t="s">
        <v>649</v>
      </c>
      <c r="B78" s="27"/>
      <c r="C78" s="224">
        <v>0</v>
      </c>
      <c r="D78" s="156">
        <v>2.8180000000000001</v>
      </c>
      <c r="E78" s="157">
        <v>0.41899999999999998</v>
      </c>
      <c r="F78" s="158">
        <v>4.2000000000000003E-2</v>
      </c>
      <c r="G78" s="191">
        <v>763.09</v>
      </c>
      <c r="H78" s="191">
        <v>2.5</v>
      </c>
      <c r="I78" s="223">
        <v>4.33</v>
      </c>
      <c r="J78" s="43">
        <v>4.2999999999999997E-2</v>
      </c>
    </row>
    <row r="79" spans="1:10" ht="27.75" customHeight="1" x14ac:dyDescent="0.25">
      <c r="A79" s="219" t="s">
        <v>650</v>
      </c>
      <c r="B79" s="27"/>
      <c r="C79" s="224">
        <v>0</v>
      </c>
      <c r="D79" s="156">
        <v>2.8180000000000001</v>
      </c>
      <c r="E79" s="157">
        <v>0.41899999999999998</v>
      </c>
      <c r="F79" s="158">
        <v>4.2000000000000003E-2</v>
      </c>
      <c r="G79" s="191">
        <v>2254.4299999999998</v>
      </c>
      <c r="H79" s="191">
        <v>2.5</v>
      </c>
      <c r="I79" s="223">
        <v>4.33</v>
      </c>
      <c r="J79" s="43">
        <v>4.2999999999999997E-2</v>
      </c>
    </row>
    <row r="80" spans="1:10" ht="27.75" customHeight="1" x14ac:dyDescent="0.25">
      <c r="A80" s="219" t="s">
        <v>651</v>
      </c>
      <c r="B80" s="27"/>
      <c r="C80" s="224">
        <v>0</v>
      </c>
      <c r="D80" s="156">
        <v>2.8180000000000001</v>
      </c>
      <c r="E80" s="157">
        <v>0.41899999999999998</v>
      </c>
      <c r="F80" s="158">
        <v>4.2000000000000003E-2</v>
      </c>
      <c r="G80" s="191">
        <v>4609.91</v>
      </c>
      <c r="H80" s="191">
        <v>2.5</v>
      </c>
      <c r="I80" s="223">
        <v>4.33</v>
      </c>
      <c r="J80" s="43">
        <v>4.2999999999999997E-2</v>
      </c>
    </row>
    <row r="81" spans="1:10" ht="27.75" customHeight="1" x14ac:dyDescent="0.25">
      <c r="A81" s="219" t="s">
        <v>652</v>
      </c>
      <c r="B81" s="27"/>
      <c r="C81" s="224">
        <v>0</v>
      </c>
      <c r="D81" s="156">
        <v>2.8180000000000001</v>
      </c>
      <c r="E81" s="157">
        <v>0.41899999999999998</v>
      </c>
      <c r="F81" s="158">
        <v>4.2000000000000003E-2</v>
      </c>
      <c r="G81" s="191">
        <v>10609.57</v>
      </c>
      <c r="H81" s="191">
        <v>2.5</v>
      </c>
      <c r="I81" s="223">
        <v>4.33</v>
      </c>
      <c r="J81" s="43">
        <v>4.2999999999999997E-2</v>
      </c>
    </row>
    <row r="82" spans="1:10" ht="27.75" customHeight="1" x14ac:dyDescent="0.25">
      <c r="A82" s="219" t="s">
        <v>444</v>
      </c>
      <c r="B82" s="27"/>
      <c r="C82" s="224" t="s">
        <v>430</v>
      </c>
      <c r="D82" s="159">
        <v>8.4770000000000003</v>
      </c>
      <c r="E82" s="160">
        <v>1.798</v>
      </c>
      <c r="F82" s="158">
        <v>1.3360000000000001</v>
      </c>
      <c r="G82" s="192"/>
      <c r="H82" s="192"/>
      <c r="I82" s="222"/>
      <c r="J82" s="44"/>
    </row>
    <row r="83" spans="1:10" ht="27.75" customHeight="1" x14ac:dyDescent="0.25">
      <c r="A83" s="219" t="s">
        <v>445</v>
      </c>
      <c r="B83" s="27"/>
      <c r="C83" s="224" t="s">
        <v>694</v>
      </c>
      <c r="D83" s="156">
        <v>-4.2140000000000004</v>
      </c>
      <c r="E83" s="157">
        <v>-0.877</v>
      </c>
      <c r="F83" s="158">
        <v>-7.8E-2</v>
      </c>
      <c r="G83" s="191">
        <v>0</v>
      </c>
      <c r="H83" s="192"/>
      <c r="I83" s="222"/>
      <c r="J83" s="44"/>
    </row>
    <row r="84" spans="1:10" ht="27.75" customHeight="1" x14ac:dyDescent="0.25">
      <c r="A84" s="219" t="s">
        <v>446</v>
      </c>
      <c r="B84" s="27"/>
      <c r="C84" s="224" t="s">
        <v>694</v>
      </c>
      <c r="D84" s="156">
        <v>-4.1040000000000001</v>
      </c>
      <c r="E84" s="157">
        <v>-0.80200000000000005</v>
      </c>
      <c r="F84" s="158">
        <v>-7.2999999999999995E-2</v>
      </c>
      <c r="G84" s="191">
        <v>0</v>
      </c>
      <c r="H84" s="192"/>
      <c r="I84" s="222"/>
      <c r="J84" s="44"/>
    </row>
    <row r="85" spans="1:10" ht="27.75" customHeight="1" x14ac:dyDescent="0.25">
      <c r="A85" s="219" t="s">
        <v>447</v>
      </c>
      <c r="B85" s="27"/>
      <c r="C85" s="224">
        <v>0</v>
      </c>
      <c r="D85" s="156">
        <v>-4.2140000000000004</v>
      </c>
      <c r="E85" s="157">
        <v>-0.877</v>
      </c>
      <c r="F85" s="158">
        <v>-7.8E-2</v>
      </c>
      <c r="G85" s="191">
        <v>0</v>
      </c>
      <c r="H85" s="192"/>
      <c r="I85" s="222"/>
      <c r="J85" s="43">
        <v>7.8E-2</v>
      </c>
    </row>
    <row r="86" spans="1:10" ht="27.75" customHeight="1" x14ac:dyDescent="0.25">
      <c r="A86" s="219" t="s">
        <v>448</v>
      </c>
      <c r="B86" s="27"/>
      <c r="C86" s="224">
        <v>0</v>
      </c>
      <c r="D86" s="156">
        <v>-4.1040000000000001</v>
      </c>
      <c r="E86" s="157">
        <v>-0.80200000000000005</v>
      </c>
      <c r="F86" s="158">
        <v>-7.2999999999999995E-2</v>
      </c>
      <c r="G86" s="191">
        <v>0</v>
      </c>
      <c r="H86" s="192"/>
      <c r="I86" s="222"/>
      <c r="J86" s="43">
        <v>7.5999999999999998E-2</v>
      </c>
    </row>
    <row r="87" spans="1:10" ht="27.75" customHeight="1" x14ac:dyDescent="0.25">
      <c r="A87" s="219" t="s">
        <v>449</v>
      </c>
      <c r="B87" s="27"/>
      <c r="C87" s="224">
        <v>0</v>
      </c>
      <c r="D87" s="156">
        <v>-4.726</v>
      </c>
      <c r="E87" s="157">
        <v>-0.8</v>
      </c>
      <c r="F87" s="158">
        <v>-7.5999999999999998E-2</v>
      </c>
      <c r="G87" s="191">
        <v>10.72</v>
      </c>
      <c r="H87" s="192"/>
      <c r="I87" s="222"/>
      <c r="J87" s="43">
        <v>8.4000000000000005E-2</v>
      </c>
    </row>
    <row r="88" spans="1:10" ht="27.75" customHeight="1" x14ac:dyDescent="0.25">
      <c r="A88" s="219" t="s">
        <v>609</v>
      </c>
      <c r="B88" s="27">
        <v>333</v>
      </c>
      <c r="C88" s="224" t="s">
        <v>691</v>
      </c>
      <c r="D88" s="156">
        <v>2.9670000000000001</v>
      </c>
      <c r="E88" s="157">
        <v>0.61699999999999999</v>
      </c>
      <c r="F88" s="158">
        <v>5.5E-2</v>
      </c>
      <c r="G88" s="191">
        <v>6.31</v>
      </c>
      <c r="H88" s="192"/>
      <c r="I88" s="222"/>
      <c r="J88" s="44"/>
    </row>
    <row r="89" spans="1:10" ht="27.75" customHeight="1" x14ac:dyDescent="0.25">
      <c r="A89" s="219" t="s">
        <v>610</v>
      </c>
      <c r="B89" s="27"/>
      <c r="C89" s="224" t="s">
        <v>428</v>
      </c>
      <c r="D89" s="156">
        <v>2.9670000000000001</v>
      </c>
      <c r="E89" s="157">
        <v>0.61699999999999999</v>
      </c>
      <c r="F89" s="158">
        <v>5.5E-2</v>
      </c>
      <c r="G89" s="192"/>
      <c r="H89" s="192"/>
      <c r="I89" s="222"/>
      <c r="J89" s="44"/>
    </row>
    <row r="90" spans="1:10" ht="27.75" customHeight="1" x14ac:dyDescent="0.25">
      <c r="A90" s="219" t="s">
        <v>611</v>
      </c>
      <c r="B90" s="27" t="s">
        <v>769</v>
      </c>
      <c r="C90" s="224" t="s">
        <v>692</v>
      </c>
      <c r="D90" s="156">
        <v>3.0139999999999998</v>
      </c>
      <c r="E90" s="157">
        <v>0.627</v>
      </c>
      <c r="F90" s="158">
        <v>5.6000000000000001E-2</v>
      </c>
      <c r="G90" s="191">
        <v>1.71</v>
      </c>
      <c r="H90" s="192"/>
      <c r="I90" s="222"/>
      <c r="J90" s="44"/>
    </row>
    <row r="91" spans="1:10" ht="27.75" customHeight="1" x14ac:dyDescent="0.25">
      <c r="A91" s="219" t="s">
        <v>612</v>
      </c>
      <c r="B91" s="27">
        <v>357</v>
      </c>
      <c r="C91" s="224" t="s">
        <v>692</v>
      </c>
      <c r="D91" s="156">
        <v>3.0139999999999998</v>
      </c>
      <c r="E91" s="157">
        <v>0.627</v>
      </c>
      <c r="F91" s="158">
        <v>5.6000000000000001E-2</v>
      </c>
      <c r="G91" s="191">
        <v>2.6</v>
      </c>
      <c r="H91" s="192"/>
      <c r="I91" s="222"/>
      <c r="J91" s="44"/>
    </row>
    <row r="92" spans="1:10" ht="27.75" customHeight="1" x14ac:dyDescent="0.25">
      <c r="A92" s="219" t="s">
        <v>613</v>
      </c>
      <c r="B92" s="27" t="s">
        <v>770</v>
      </c>
      <c r="C92" s="224" t="s">
        <v>692</v>
      </c>
      <c r="D92" s="156">
        <v>3.0139999999999998</v>
      </c>
      <c r="E92" s="157">
        <v>0.627</v>
      </c>
      <c r="F92" s="158">
        <v>5.6000000000000001E-2</v>
      </c>
      <c r="G92" s="191">
        <v>6.13</v>
      </c>
      <c r="H92" s="192"/>
      <c r="I92" s="222"/>
      <c r="J92" s="44"/>
    </row>
    <row r="93" spans="1:10" ht="27.75" customHeight="1" x14ac:dyDescent="0.25">
      <c r="A93" s="219" t="s">
        <v>614</v>
      </c>
      <c r="B93" s="27" t="s">
        <v>771</v>
      </c>
      <c r="C93" s="224" t="s">
        <v>692</v>
      </c>
      <c r="D93" s="156">
        <v>3.0139999999999998</v>
      </c>
      <c r="E93" s="157">
        <v>0.627</v>
      </c>
      <c r="F93" s="158">
        <v>5.6000000000000001E-2</v>
      </c>
      <c r="G93" s="191">
        <v>12.67</v>
      </c>
      <c r="H93" s="192"/>
      <c r="I93" s="222"/>
      <c r="J93" s="44"/>
    </row>
    <row r="94" spans="1:10" ht="27.75" customHeight="1" x14ac:dyDescent="0.25">
      <c r="A94" s="219" t="s">
        <v>615</v>
      </c>
      <c r="B94" s="27" t="s">
        <v>772</v>
      </c>
      <c r="C94" s="224" t="s">
        <v>692</v>
      </c>
      <c r="D94" s="156">
        <v>3.0139999999999998</v>
      </c>
      <c r="E94" s="157">
        <v>0.627</v>
      </c>
      <c r="F94" s="158">
        <v>5.6000000000000001E-2</v>
      </c>
      <c r="G94" s="191">
        <v>35.86</v>
      </c>
      <c r="H94" s="192"/>
      <c r="I94" s="222"/>
      <c r="J94" s="44"/>
    </row>
    <row r="95" spans="1:10" ht="27.75" customHeight="1" x14ac:dyDescent="0.25">
      <c r="A95" s="219" t="s">
        <v>450</v>
      </c>
      <c r="B95" s="27"/>
      <c r="C95" s="224" t="s">
        <v>429</v>
      </c>
      <c r="D95" s="156">
        <v>3.0139999999999998</v>
      </c>
      <c r="E95" s="157">
        <v>0.627</v>
      </c>
      <c r="F95" s="158">
        <v>5.6000000000000001E-2</v>
      </c>
      <c r="G95" s="192"/>
      <c r="H95" s="192"/>
      <c r="I95" s="222"/>
      <c r="J95" s="44"/>
    </row>
    <row r="96" spans="1:10" ht="27.75" customHeight="1" x14ac:dyDescent="0.25">
      <c r="A96" s="219" t="s">
        <v>616</v>
      </c>
      <c r="B96" s="27" t="s">
        <v>773</v>
      </c>
      <c r="C96" s="224">
        <v>0</v>
      </c>
      <c r="D96" s="156">
        <v>2.1549999999999998</v>
      </c>
      <c r="E96" s="157">
        <v>0.41399999999999998</v>
      </c>
      <c r="F96" s="158">
        <v>3.7999999999999999E-2</v>
      </c>
      <c r="G96" s="191">
        <v>6.6</v>
      </c>
      <c r="H96" s="191">
        <v>1.07</v>
      </c>
      <c r="I96" s="223">
        <v>1.58</v>
      </c>
      <c r="J96" s="43">
        <v>4.2999999999999997E-2</v>
      </c>
    </row>
    <row r="97" spans="1:10" ht="27.75" customHeight="1" x14ac:dyDescent="0.25">
      <c r="A97" s="219" t="s">
        <v>617</v>
      </c>
      <c r="B97" s="27">
        <v>756</v>
      </c>
      <c r="C97" s="224">
        <v>0</v>
      </c>
      <c r="D97" s="156">
        <v>2.1549999999999998</v>
      </c>
      <c r="E97" s="157">
        <v>0.41399999999999998</v>
      </c>
      <c r="F97" s="158">
        <v>3.7999999999999999E-2</v>
      </c>
      <c r="G97" s="191">
        <v>51.49</v>
      </c>
      <c r="H97" s="191">
        <v>1.07</v>
      </c>
      <c r="I97" s="223">
        <v>1.58</v>
      </c>
      <c r="J97" s="43">
        <v>4.2999999999999997E-2</v>
      </c>
    </row>
    <row r="98" spans="1:10" ht="27.75" customHeight="1" x14ac:dyDescent="0.25">
      <c r="A98" s="219" t="s">
        <v>618</v>
      </c>
      <c r="B98" s="27" t="s">
        <v>774</v>
      </c>
      <c r="C98" s="224">
        <v>0</v>
      </c>
      <c r="D98" s="156">
        <v>2.1549999999999998</v>
      </c>
      <c r="E98" s="157">
        <v>0.41399999999999998</v>
      </c>
      <c r="F98" s="158">
        <v>3.7999999999999999E-2</v>
      </c>
      <c r="G98" s="191">
        <v>118.55</v>
      </c>
      <c r="H98" s="191">
        <v>1.07</v>
      </c>
      <c r="I98" s="223">
        <v>1.58</v>
      </c>
      <c r="J98" s="43">
        <v>4.2999999999999997E-2</v>
      </c>
    </row>
    <row r="99" spans="1:10" ht="27.75" customHeight="1" x14ac:dyDescent="0.25">
      <c r="A99" s="219" t="s">
        <v>619</v>
      </c>
      <c r="B99" s="27" t="s">
        <v>775</v>
      </c>
      <c r="C99" s="224">
        <v>0</v>
      </c>
      <c r="D99" s="156">
        <v>2.1549999999999998</v>
      </c>
      <c r="E99" s="157">
        <v>0.41399999999999998</v>
      </c>
      <c r="F99" s="158">
        <v>3.7999999999999999E-2</v>
      </c>
      <c r="G99" s="191">
        <v>189.21</v>
      </c>
      <c r="H99" s="191">
        <v>1.07</v>
      </c>
      <c r="I99" s="223">
        <v>1.58</v>
      </c>
      <c r="J99" s="43">
        <v>4.2999999999999997E-2</v>
      </c>
    </row>
    <row r="100" spans="1:10" ht="27.75" customHeight="1" x14ac:dyDescent="0.25">
      <c r="A100" s="219" t="s">
        <v>620</v>
      </c>
      <c r="B100" s="27" t="s">
        <v>776</v>
      </c>
      <c r="C100" s="224">
        <v>0</v>
      </c>
      <c r="D100" s="156">
        <v>2.1549999999999998</v>
      </c>
      <c r="E100" s="157">
        <v>0.41399999999999998</v>
      </c>
      <c r="F100" s="158">
        <v>3.7999999999999999E-2</v>
      </c>
      <c r="G100" s="191">
        <v>389.98</v>
      </c>
      <c r="H100" s="191">
        <v>1.07</v>
      </c>
      <c r="I100" s="223">
        <v>1.58</v>
      </c>
      <c r="J100" s="43">
        <v>4.2999999999999997E-2</v>
      </c>
    </row>
    <row r="101" spans="1:10" ht="27.75" customHeight="1" x14ac:dyDescent="0.25">
      <c r="A101" s="219" t="s">
        <v>621</v>
      </c>
      <c r="B101" s="27" t="s">
        <v>777</v>
      </c>
      <c r="C101" s="224">
        <v>0</v>
      </c>
      <c r="D101" s="156">
        <v>2.6890000000000001</v>
      </c>
      <c r="E101" s="157">
        <v>0.47199999999999998</v>
      </c>
      <c r="F101" s="158">
        <v>4.4999999999999998E-2</v>
      </c>
      <c r="G101" s="191">
        <v>32.6</v>
      </c>
      <c r="H101" s="191">
        <v>1.72</v>
      </c>
      <c r="I101" s="223">
        <v>2.82</v>
      </c>
      <c r="J101" s="43">
        <v>4.8000000000000001E-2</v>
      </c>
    </row>
    <row r="102" spans="1:10" ht="27.75" customHeight="1" x14ac:dyDescent="0.25">
      <c r="A102" s="219" t="s">
        <v>622</v>
      </c>
      <c r="B102" s="27">
        <v>757</v>
      </c>
      <c r="C102" s="224">
        <v>0</v>
      </c>
      <c r="D102" s="156">
        <v>2.6890000000000001</v>
      </c>
      <c r="E102" s="157">
        <v>0.47199999999999998</v>
      </c>
      <c r="F102" s="158">
        <v>4.4999999999999998E-2</v>
      </c>
      <c r="G102" s="191">
        <v>102.31</v>
      </c>
      <c r="H102" s="191">
        <v>1.72</v>
      </c>
      <c r="I102" s="223">
        <v>2.82</v>
      </c>
      <c r="J102" s="43">
        <v>4.8000000000000001E-2</v>
      </c>
    </row>
    <row r="103" spans="1:10" ht="27.75" customHeight="1" x14ac:dyDescent="0.25">
      <c r="A103" s="219" t="s">
        <v>623</v>
      </c>
      <c r="B103" s="27" t="s">
        <v>778</v>
      </c>
      <c r="C103" s="224">
        <v>0</v>
      </c>
      <c r="D103" s="156">
        <v>2.6890000000000001</v>
      </c>
      <c r="E103" s="157">
        <v>0.47199999999999998</v>
      </c>
      <c r="F103" s="158">
        <v>4.4999999999999998E-2</v>
      </c>
      <c r="G103" s="191">
        <v>206.43</v>
      </c>
      <c r="H103" s="191">
        <v>1.72</v>
      </c>
      <c r="I103" s="223">
        <v>2.82</v>
      </c>
      <c r="J103" s="43">
        <v>4.8000000000000001E-2</v>
      </c>
    </row>
    <row r="104" spans="1:10" ht="27.75" customHeight="1" x14ac:dyDescent="0.25">
      <c r="A104" s="219" t="s">
        <v>624</v>
      </c>
      <c r="B104" s="27" t="s">
        <v>779</v>
      </c>
      <c r="C104" s="224">
        <v>0</v>
      </c>
      <c r="D104" s="156">
        <v>2.6890000000000001</v>
      </c>
      <c r="E104" s="157">
        <v>0.47199999999999998</v>
      </c>
      <c r="F104" s="158">
        <v>4.4999999999999998E-2</v>
      </c>
      <c r="G104" s="191">
        <v>316.13</v>
      </c>
      <c r="H104" s="191">
        <v>1.72</v>
      </c>
      <c r="I104" s="223">
        <v>2.82</v>
      </c>
      <c r="J104" s="43">
        <v>4.8000000000000001E-2</v>
      </c>
    </row>
    <row r="105" spans="1:10" ht="27.75" customHeight="1" x14ac:dyDescent="0.25">
      <c r="A105" s="219" t="s">
        <v>625</v>
      </c>
      <c r="B105" s="27" t="s">
        <v>780</v>
      </c>
      <c r="C105" s="224">
        <v>0</v>
      </c>
      <c r="D105" s="156">
        <v>2.6890000000000001</v>
      </c>
      <c r="E105" s="157">
        <v>0.47199999999999998</v>
      </c>
      <c r="F105" s="158">
        <v>4.4999999999999998E-2</v>
      </c>
      <c r="G105" s="191">
        <v>627.86</v>
      </c>
      <c r="H105" s="191">
        <v>1.72</v>
      </c>
      <c r="I105" s="223">
        <v>2.82</v>
      </c>
      <c r="J105" s="43">
        <v>4.8000000000000001E-2</v>
      </c>
    </row>
    <row r="106" spans="1:10" ht="27.75" customHeight="1" x14ac:dyDescent="0.25">
      <c r="A106" s="219" t="s">
        <v>626</v>
      </c>
      <c r="B106" s="27" t="s">
        <v>781</v>
      </c>
      <c r="C106" s="224">
        <v>0</v>
      </c>
      <c r="D106" s="156">
        <v>2.23</v>
      </c>
      <c r="E106" s="157">
        <v>0.33200000000000002</v>
      </c>
      <c r="F106" s="158">
        <v>3.3000000000000002E-2</v>
      </c>
      <c r="G106" s="191">
        <v>83.71</v>
      </c>
      <c r="H106" s="191">
        <v>1.98</v>
      </c>
      <c r="I106" s="223">
        <v>3.43</v>
      </c>
      <c r="J106" s="43">
        <v>3.4000000000000002E-2</v>
      </c>
    </row>
    <row r="107" spans="1:10" ht="27.75" customHeight="1" x14ac:dyDescent="0.25">
      <c r="A107" s="219" t="s">
        <v>627</v>
      </c>
      <c r="B107" s="27">
        <v>339</v>
      </c>
      <c r="C107" s="224">
        <v>0</v>
      </c>
      <c r="D107" s="156">
        <v>2.23</v>
      </c>
      <c r="E107" s="157">
        <v>0.33200000000000002</v>
      </c>
      <c r="F107" s="158">
        <v>3.3000000000000002E-2</v>
      </c>
      <c r="G107" s="191">
        <v>603.98</v>
      </c>
      <c r="H107" s="191">
        <v>1.98</v>
      </c>
      <c r="I107" s="223">
        <v>3.43</v>
      </c>
      <c r="J107" s="43">
        <v>3.4000000000000002E-2</v>
      </c>
    </row>
    <row r="108" spans="1:10" ht="27.75" customHeight="1" x14ac:dyDescent="0.25">
      <c r="A108" s="219" t="s">
        <v>628</v>
      </c>
      <c r="B108" s="27" t="s">
        <v>782</v>
      </c>
      <c r="C108" s="224">
        <v>0</v>
      </c>
      <c r="D108" s="156">
        <v>2.23</v>
      </c>
      <c r="E108" s="157">
        <v>0.33200000000000002</v>
      </c>
      <c r="F108" s="158">
        <v>3.3000000000000002E-2</v>
      </c>
      <c r="G108" s="191">
        <v>1784.31</v>
      </c>
      <c r="H108" s="191">
        <v>1.98</v>
      </c>
      <c r="I108" s="223">
        <v>3.43</v>
      </c>
      <c r="J108" s="43">
        <v>3.4000000000000002E-2</v>
      </c>
    </row>
    <row r="109" spans="1:10" ht="27.75" customHeight="1" x14ac:dyDescent="0.25">
      <c r="A109" s="219" t="s">
        <v>629</v>
      </c>
      <c r="B109" s="27" t="s">
        <v>783</v>
      </c>
      <c r="C109" s="224">
        <v>0</v>
      </c>
      <c r="D109" s="156">
        <v>2.23</v>
      </c>
      <c r="E109" s="157">
        <v>0.33200000000000002</v>
      </c>
      <c r="F109" s="158">
        <v>3.3000000000000002E-2</v>
      </c>
      <c r="G109" s="191">
        <v>3648.58</v>
      </c>
      <c r="H109" s="191">
        <v>1.98</v>
      </c>
      <c r="I109" s="223">
        <v>3.43</v>
      </c>
      <c r="J109" s="43">
        <v>3.4000000000000002E-2</v>
      </c>
    </row>
    <row r="110" spans="1:10" ht="27.75" customHeight="1" x14ac:dyDescent="0.25">
      <c r="A110" s="219" t="s">
        <v>630</v>
      </c>
      <c r="B110" s="27" t="s">
        <v>784</v>
      </c>
      <c r="C110" s="224">
        <v>0</v>
      </c>
      <c r="D110" s="156">
        <v>2.23</v>
      </c>
      <c r="E110" s="157">
        <v>0.33200000000000002</v>
      </c>
      <c r="F110" s="158">
        <v>3.3000000000000002E-2</v>
      </c>
      <c r="G110" s="191">
        <v>8397.06</v>
      </c>
      <c r="H110" s="191">
        <v>1.98</v>
      </c>
      <c r="I110" s="223">
        <v>3.43</v>
      </c>
      <c r="J110" s="43">
        <v>3.4000000000000002E-2</v>
      </c>
    </row>
    <row r="111" spans="1:10" ht="27.75" customHeight="1" x14ac:dyDescent="0.25">
      <c r="A111" s="219" t="s">
        <v>451</v>
      </c>
      <c r="B111" s="27"/>
      <c r="C111" s="224" t="s">
        <v>430</v>
      </c>
      <c r="D111" s="159">
        <v>6.7089999999999996</v>
      </c>
      <c r="E111" s="160">
        <v>1.423</v>
      </c>
      <c r="F111" s="158">
        <v>1.0569999999999999</v>
      </c>
      <c r="G111" s="192"/>
      <c r="H111" s="192"/>
      <c r="I111" s="222"/>
      <c r="J111" s="44"/>
    </row>
    <row r="112" spans="1:10" ht="27.75" customHeight="1" x14ac:dyDescent="0.25">
      <c r="A112" s="219" t="s">
        <v>452</v>
      </c>
      <c r="B112" s="27">
        <v>763</v>
      </c>
      <c r="C112" s="224" t="s">
        <v>694</v>
      </c>
      <c r="D112" s="156">
        <v>-3.335</v>
      </c>
      <c r="E112" s="157">
        <v>-0.69399999999999995</v>
      </c>
      <c r="F112" s="158">
        <v>-6.2E-2</v>
      </c>
      <c r="G112" s="191">
        <v>0</v>
      </c>
      <c r="H112" s="192"/>
      <c r="I112" s="222"/>
      <c r="J112" s="44"/>
    </row>
    <row r="113" spans="1:10" ht="27.75" customHeight="1" x14ac:dyDescent="0.25">
      <c r="A113" s="219" t="s">
        <v>453</v>
      </c>
      <c r="B113" s="27">
        <v>764</v>
      </c>
      <c r="C113" s="224" t="s">
        <v>694</v>
      </c>
      <c r="D113" s="156">
        <v>-3.2480000000000002</v>
      </c>
      <c r="E113" s="157">
        <v>-0.63500000000000001</v>
      </c>
      <c r="F113" s="158">
        <v>-5.8000000000000003E-2</v>
      </c>
      <c r="G113" s="191">
        <v>0</v>
      </c>
      <c r="H113" s="192"/>
      <c r="I113" s="222"/>
      <c r="J113" s="44"/>
    </row>
    <row r="114" spans="1:10" ht="27.75" customHeight="1" x14ac:dyDescent="0.25">
      <c r="A114" s="219" t="s">
        <v>454</v>
      </c>
      <c r="B114" s="27">
        <v>765</v>
      </c>
      <c r="C114" s="224">
        <v>0</v>
      </c>
      <c r="D114" s="156">
        <v>-3.335</v>
      </c>
      <c r="E114" s="157">
        <v>-0.69399999999999995</v>
      </c>
      <c r="F114" s="158">
        <v>-6.2E-2</v>
      </c>
      <c r="G114" s="191">
        <v>0</v>
      </c>
      <c r="H114" s="192"/>
      <c r="I114" s="222"/>
      <c r="J114" s="43">
        <v>6.2E-2</v>
      </c>
    </row>
    <row r="115" spans="1:10" ht="27.75" customHeight="1" x14ac:dyDescent="0.25">
      <c r="A115" s="219" t="s">
        <v>455</v>
      </c>
      <c r="B115" s="27">
        <v>767</v>
      </c>
      <c r="C115" s="224">
        <v>0</v>
      </c>
      <c r="D115" s="156">
        <v>-3.2480000000000002</v>
      </c>
      <c r="E115" s="157">
        <v>-0.63500000000000001</v>
      </c>
      <c r="F115" s="158">
        <v>-5.8000000000000003E-2</v>
      </c>
      <c r="G115" s="191">
        <v>0</v>
      </c>
      <c r="H115" s="192"/>
      <c r="I115" s="222"/>
      <c r="J115" s="43">
        <v>0.06</v>
      </c>
    </row>
    <row r="116" spans="1:10" ht="27.75" customHeight="1" x14ac:dyDescent="0.25">
      <c r="A116" s="219" t="s">
        <v>456</v>
      </c>
      <c r="B116" s="27">
        <v>361</v>
      </c>
      <c r="C116" s="224">
        <v>0</v>
      </c>
      <c r="D116" s="156">
        <v>-3.7410000000000001</v>
      </c>
      <c r="E116" s="157">
        <v>-0.63300000000000001</v>
      </c>
      <c r="F116" s="158">
        <v>-6.0999999999999999E-2</v>
      </c>
      <c r="G116" s="191">
        <v>8.49</v>
      </c>
      <c r="H116" s="192"/>
      <c r="I116" s="222"/>
      <c r="J116" s="43">
        <v>6.6000000000000003E-2</v>
      </c>
    </row>
    <row r="117" spans="1:10" ht="27.75" customHeight="1" x14ac:dyDescent="0.25">
      <c r="A117" s="219" t="s">
        <v>587</v>
      </c>
      <c r="B117" s="27"/>
      <c r="C117" s="224" t="s">
        <v>691</v>
      </c>
      <c r="D117" s="156">
        <v>2.4790000000000001</v>
      </c>
      <c r="E117" s="157">
        <v>0.51600000000000001</v>
      </c>
      <c r="F117" s="158">
        <v>4.5999999999999999E-2</v>
      </c>
      <c r="G117" s="191">
        <v>5.74</v>
      </c>
      <c r="H117" s="192"/>
      <c r="I117" s="222"/>
      <c r="J117" s="44"/>
    </row>
    <row r="118" spans="1:10" ht="27.75" customHeight="1" x14ac:dyDescent="0.25">
      <c r="A118" s="219" t="s">
        <v>588</v>
      </c>
      <c r="B118" s="27"/>
      <c r="C118" s="224" t="s">
        <v>428</v>
      </c>
      <c r="D118" s="156">
        <v>2.4790000000000001</v>
      </c>
      <c r="E118" s="157">
        <v>0.51600000000000001</v>
      </c>
      <c r="F118" s="158">
        <v>4.5999999999999999E-2</v>
      </c>
      <c r="G118" s="192"/>
      <c r="H118" s="192"/>
      <c r="I118" s="222"/>
      <c r="J118" s="44"/>
    </row>
    <row r="119" spans="1:10" ht="27.75" customHeight="1" x14ac:dyDescent="0.25">
      <c r="A119" s="219" t="s">
        <v>589</v>
      </c>
      <c r="B119" s="27"/>
      <c r="C119" s="224" t="s">
        <v>692</v>
      </c>
      <c r="D119" s="156">
        <v>2.5190000000000001</v>
      </c>
      <c r="E119" s="157">
        <v>0.52400000000000002</v>
      </c>
      <c r="F119" s="158">
        <v>4.7E-2</v>
      </c>
      <c r="G119" s="191">
        <v>1.44</v>
      </c>
      <c r="H119" s="192"/>
      <c r="I119" s="222"/>
      <c r="J119" s="44"/>
    </row>
    <row r="120" spans="1:10" ht="27.75" customHeight="1" x14ac:dyDescent="0.25">
      <c r="A120" s="219" t="s">
        <v>590</v>
      </c>
      <c r="B120" s="27"/>
      <c r="C120" s="224" t="s">
        <v>692</v>
      </c>
      <c r="D120" s="156">
        <v>2.5190000000000001</v>
      </c>
      <c r="E120" s="157">
        <v>0.52400000000000002</v>
      </c>
      <c r="F120" s="158">
        <v>4.7E-2</v>
      </c>
      <c r="G120" s="191">
        <v>2.19</v>
      </c>
      <c r="H120" s="192"/>
      <c r="I120" s="222"/>
      <c r="J120" s="44"/>
    </row>
    <row r="121" spans="1:10" ht="27.75" customHeight="1" x14ac:dyDescent="0.25">
      <c r="A121" s="219" t="s">
        <v>591</v>
      </c>
      <c r="B121" s="27"/>
      <c r="C121" s="224" t="s">
        <v>692</v>
      </c>
      <c r="D121" s="156">
        <v>2.5190000000000001</v>
      </c>
      <c r="E121" s="157">
        <v>0.52400000000000002</v>
      </c>
      <c r="F121" s="158">
        <v>4.7E-2</v>
      </c>
      <c r="G121" s="191">
        <v>5.14</v>
      </c>
      <c r="H121" s="192"/>
      <c r="I121" s="222"/>
      <c r="J121" s="44"/>
    </row>
    <row r="122" spans="1:10" ht="27.75" customHeight="1" x14ac:dyDescent="0.25">
      <c r="A122" s="219" t="s">
        <v>592</v>
      </c>
      <c r="B122" s="27"/>
      <c r="C122" s="224" t="s">
        <v>692</v>
      </c>
      <c r="D122" s="156">
        <v>2.5190000000000001</v>
      </c>
      <c r="E122" s="157">
        <v>0.52400000000000002</v>
      </c>
      <c r="F122" s="158">
        <v>4.7E-2</v>
      </c>
      <c r="G122" s="191">
        <v>10.61</v>
      </c>
      <c r="H122" s="192"/>
      <c r="I122" s="222"/>
      <c r="J122" s="44"/>
    </row>
    <row r="123" spans="1:10" ht="27.75" customHeight="1" x14ac:dyDescent="0.25">
      <c r="A123" s="219" t="s">
        <v>593</v>
      </c>
      <c r="B123" s="27"/>
      <c r="C123" s="224" t="s">
        <v>692</v>
      </c>
      <c r="D123" s="156">
        <v>2.5190000000000001</v>
      </c>
      <c r="E123" s="157">
        <v>0.52400000000000002</v>
      </c>
      <c r="F123" s="158">
        <v>4.7E-2</v>
      </c>
      <c r="G123" s="191">
        <v>29.98</v>
      </c>
      <c r="H123" s="192"/>
      <c r="I123" s="222"/>
      <c r="J123" s="44"/>
    </row>
    <row r="124" spans="1:10" ht="27.75" customHeight="1" x14ac:dyDescent="0.25">
      <c r="A124" s="219" t="s">
        <v>457</v>
      </c>
      <c r="B124" s="27"/>
      <c r="C124" s="224" t="s">
        <v>429</v>
      </c>
      <c r="D124" s="156">
        <v>2.5190000000000001</v>
      </c>
      <c r="E124" s="157">
        <v>0.52400000000000002</v>
      </c>
      <c r="F124" s="158">
        <v>4.7E-2</v>
      </c>
      <c r="G124" s="192"/>
      <c r="H124" s="192"/>
      <c r="I124" s="222"/>
      <c r="J124" s="44"/>
    </row>
    <row r="125" spans="1:10" ht="27.75" customHeight="1" x14ac:dyDescent="0.25">
      <c r="A125" s="219" t="s">
        <v>594</v>
      </c>
      <c r="B125" s="27"/>
      <c r="C125" s="224">
        <v>0</v>
      </c>
      <c r="D125" s="156">
        <v>1.8009999999999999</v>
      </c>
      <c r="E125" s="157">
        <v>0.34599999999999997</v>
      </c>
      <c r="F125" s="158">
        <v>3.2000000000000001E-2</v>
      </c>
      <c r="G125" s="191">
        <v>5.53</v>
      </c>
      <c r="H125" s="191">
        <v>0.9</v>
      </c>
      <c r="I125" s="223">
        <v>1.32</v>
      </c>
      <c r="J125" s="43">
        <v>3.5999999999999997E-2</v>
      </c>
    </row>
    <row r="126" spans="1:10" ht="27.75" customHeight="1" x14ac:dyDescent="0.25">
      <c r="A126" s="219" t="s">
        <v>595</v>
      </c>
      <c r="B126" s="27"/>
      <c r="C126" s="224">
        <v>0</v>
      </c>
      <c r="D126" s="156">
        <v>1.8009999999999999</v>
      </c>
      <c r="E126" s="157">
        <v>0.34599999999999997</v>
      </c>
      <c r="F126" s="158">
        <v>3.2000000000000001E-2</v>
      </c>
      <c r="G126" s="191">
        <v>43.05</v>
      </c>
      <c r="H126" s="191">
        <v>0.9</v>
      </c>
      <c r="I126" s="223">
        <v>1.32</v>
      </c>
      <c r="J126" s="43">
        <v>3.5999999999999997E-2</v>
      </c>
    </row>
    <row r="127" spans="1:10" ht="27.75" customHeight="1" x14ac:dyDescent="0.25">
      <c r="A127" s="219" t="s">
        <v>596</v>
      </c>
      <c r="B127" s="27"/>
      <c r="C127" s="224">
        <v>0</v>
      </c>
      <c r="D127" s="156">
        <v>1.8009999999999999</v>
      </c>
      <c r="E127" s="157">
        <v>0.34599999999999997</v>
      </c>
      <c r="F127" s="158">
        <v>3.2000000000000001E-2</v>
      </c>
      <c r="G127" s="191">
        <v>99.09</v>
      </c>
      <c r="H127" s="191">
        <v>0.9</v>
      </c>
      <c r="I127" s="223">
        <v>1.32</v>
      </c>
      <c r="J127" s="43">
        <v>3.5999999999999997E-2</v>
      </c>
    </row>
    <row r="128" spans="1:10" ht="27.75" customHeight="1" x14ac:dyDescent="0.25">
      <c r="A128" s="219" t="s">
        <v>597</v>
      </c>
      <c r="B128" s="27"/>
      <c r="C128" s="224">
        <v>0</v>
      </c>
      <c r="D128" s="156">
        <v>1.8009999999999999</v>
      </c>
      <c r="E128" s="157">
        <v>0.34599999999999997</v>
      </c>
      <c r="F128" s="158">
        <v>3.2000000000000001E-2</v>
      </c>
      <c r="G128" s="191">
        <v>158.13</v>
      </c>
      <c r="H128" s="191">
        <v>0.9</v>
      </c>
      <c r="I128" s="223">
        <v>1.32</v>
      </c>
      <c r="J128" s="43">
        <v>3.5999999999999997E-2</v>
      </c>
    </row>
    <row r="129" spans="1:10" ht="27.75" customHeight="1" x14ac:dyDescent="0.25">
      <c r="A129" s="219" t="s">
        <v>598</v>
      </c>
      <c r="B129" s="27"/>
      <c r="C129" s="224">
        <v>0</v>
      </c>
      <c r="D129" s="156">
        <v>1.8009999999999999</v>
      </c>
      <c r="E129" s="157">
        <v>0.34599999999999997</v>
      </c>
      <c r="F129" s="158">
        <v>3.2000000000000001E-2</v>
      </c>
      <c r="G129" s="191">
        <v>325.91000000000003</v>
      </c>
      <c r="H129" s="191">
        <v>0.9</v>
      </c>
      <c r="I129" s="223">
        <v>1.32</v>
      </c>
      <c r="J129" s="43">
        <v>3.5999999999999997E-2</v>
      </c>
    </row>
    <row r="130" spans="1:10" ht="27.75" customHeight="1" x14ac:dyDescent="0.25">
      <c r="A130" s="219" t="s">
        <v>599</v>
      </c>
      <c r="B130" s="27"/>
      <c r="C130" s="224">
        <v>0</v>
      </c>
      <c r="D130" s="156">
        <v>2.2469999999999999</v>
      </c>
      <c r="E130" s="157">
        <v>0.39500000000000002</v>
      </c>
      <c r="F130" s="158">
        <v>3.6999999999999998E-2</v>
      </c>
      <c r="G130" s="191">
        <v>27.26</v>
      </c>
      <c r="H130" s="191">
        <v>1.44</v>
      </c>
      <c r="I130" s="223">
        <v>2.36</v>
      </c>
      <c r="J130" s="43">
        <v>0.04</v>
      </c>
    </row>
    <row r="131" spans="1:10" ht="27.75" customHeight="1" x14ac:dyDescent="0.25">
      <c r="A131" s="219" t="s">
        <v>600</v>
      </c>
      <c r="B131" s="27"/>
      <c r="C131" s="224">
        <v>0</v>
      </c>
      <c r="D131" s="156">
        <v>2.2469999999999999</v>
      </c>
      <c r="E131" s="157">
        <v>0.39500000000000002</v>
      </c>
      <c r="F131" s="158">
        <v>3.6999999999999998E-2</v>
      </c>
      <c r="G131" s="191">
        <v>85.52</v>
      </c>
      <c r="H131" s="191">
        <v>1.44</v>
      </c>
      <c r="I131" s="223">
        <v>2.36</v>
      </c>
      <c r="J131" s="43">
        <v>0.04</v>
      </c>
    </row>
    <row r="132" spans="1:10" ht="27.75" customHeight="1" x14ac:dyDescent="0.25">
      <c r="A132" s="219" t="s">
        <v>601</v>
      </c>
      <c r="B132" s="27"/>
      <c r="C132" s="224">
        <v>0</v>
      </c>
      <c r="D132" s="156">
        <v>2.2469999999999999</v>
      </c>
      <c r="E132" s="157">
        <v>0.39500000000000002</v>
      </c>
      <c r="F132" s="158">
        <v>3.6999999999999998E-2</v>
      </c>
      <c r="G132" s="191">
        <v>172.53</v>
      </c>
      <c r="H132" s="191">
        <v>1.44</v>
      </c>
      <c r="I132" s="223">
        <v>2.36</v>
      </c>
      <c r="J132" s="43">
        <v>0.04</v>
      </c>
    </row>
    <row r="133" spans="1:10" ht="27.75" customHeight="1" x14ac:dyDescent="0.25">
      <c r="A133" s="219" t="s">
        <v>602</v>
      </c>
      <c r="B133" s="27"/>
      <c r="C133" s="224">
        <v>0</v>
      </c>
      <c r="D133" s="156">
        <v>2.2469999999999999</v>
      </c>
      <c r="E133" s="157">
        <v>0.39500000000000002</v>
      </c>
      <c r="F133" s="158">
        <v>3.6999999999999998E-2</v>
      </c>
      <c r="G133" s="191">
        <v>264.19</v>
      </c>
      <c r="H133" s="191">
        <v>1.44</v>
      </c>
      <c r="I133" s="223">
        <v>2.36</v>
      </c>
      <c r="J133" s="43">
        <v>0.04</v>
      </c>
    </row>
    <row r="134" spans="1:10" ht="27.75" customHeight="1" x14ac:dyDescent="0.25">
      <c r="A134" s="219" t="s">
        <v>603</v>
      </c>
      <c r="B134" s="27"/>
      <c r="C134" s="224">
        <v>0</v>
      </c>
      <c r="D134" s="156">
        <v>2.2469999999999999</v>
      </c>
      <c r="E134" s="157">
        <v>0.39500000000000002</v>
      </c>
      <c r="F134" s="158">
        <v>3.6999999999999998E-2</v>
      </c>
      <c r="G134" s="191">
        <v>524.70000000000005</v>
      </c>
      <c r="H134" s="191">
        <v>1.44</v>
      </c>
      <c r="I134" s="223">
        <v>2.36</v>
      </c>
      <c r="J134" s="43">
        <v>0.04</v>
      </c>
    </row>
    <row r="135" spans="1:10" ht="27.75" customHeight="1" x14ac:dyDescent="0.25">
      <c r="A135" s="219" t="s">
        <v>604</v>
      </c>
      <c r="B135" s="27"/>
      <c r="C135" s="224">
        <v>0</v>
      </c>
      <c r="D135" s="156">
        <v>1.8640000000000001</v>
      </c>
      <c r="E135" s="157">
        <v>0.27700000000000002</v>
      </c>
      <c r="F135" s="158">
        <v>2.8000000000000001E-2</v>
      </c>
      <c r="G135" s="191">
        <v>69.97</v>
      </c>
      <c r="H135" s="191">
        <v>1.65</v>
      </c>
      <c r="I135" s="223">
        <v>2.86</v>
      </c>
      <c r="J135" s="43">
        <v>2.8000000000000001E-2</v>
      </c>
    </row>
    <row r="136" spans="1:10" ht="27.75" customHeight="1" x14ac:dyDescent="0.25">
      <c r="A136" s="219" t="s">
        <v>605</v>
      </c>
      <c r="B136" s="27"/>
      <c r="C136" s="224">
        <v>0</v>
      </c>
      <c r="D136" s="156">
        <v>1.8640000000000001</v>
      </c>
      <c r="E136" s="157">
        <v>0.27700000000000002</v>
      </c>
      <c r="F136" s="158">
        <v>2.8000000000000001E-2</v>
      </c>
      <c r="G136" s="191">
        <v>504.74</v>
      </c>
      <c r="H136" s="191">
        <v>1.65</v>
      </c>
      <c r="I136" s="223">
        <v>2.86</v>
      </c>
      <c r="J136" s="43">
        <v>2.8000000000000001E-2</v>
      </c>
    </row>
    <row r="137" spans="1:10" ht="27.75" customHeight="1" x14ac:dyDescent="0.25">
      <c r="A137" s="219" t="s">
        <v>606</v>
      </c>
      <c r="B137" s="27"/>
      <c r="C137" s="224">
        <v>0</v>
      </c>
      <c r="D137" s="156">
        <v>1.8640000000000001</v>
      </c>
      <c r="E137" s="157">
        <v>0.27700000000000002</v>
      </c>
      <c r="F137" s="158">
        <v>2.8000000000000001E-2</v>
      </c>
      <c r="G137" s="191">
        <v>1491.1</v>
      </c>
      <c r="H137" s="191">
        <v>1.65</v>
      </c>
      <c r="I137" s="223">
        <v>2.86</v>
      </c>
      <c r="J137" s="43">
        <v>2.8000000000000001E-2</v>
      </c>
    </row>
    <row r="138" spans="1:10" ht="27.75" customHeight="1" x14ac:dyDescent="0.25">
      <c r="A138" s="219" t="s">
        <v>607</v>
      </c>
      <c r="B138" s="27"/>
      <c r="C138" s="224">
        <v>0</v>
      </c>
      <c r="D138" s="156">
        <v>1.8640000000000001</v>
      </c>
      <c r="E138" s="157">
        <v>0.27700000000000002</v>
      </c>
      <c r="F138" s="158">
        <v>2.8000000000000001E-2</v>
      </c>
      <c r="G138" s="191">
        <v>3049</v>
      </c>
      <c r="H138" s="191">
        <v>1.65</v>
      </c>
      <c r="I138" s="223">
        <v>2.86</v>
      </c>
      <c r="J138" s="43">
        <v>2.8000000000000001E-2</v>
      </c>
    </row>
    <row r="139" spans="1:10" ht="27.75" customHeight="1" x14ac:dyDescent="0.25">
      <c r="A139" s="219" t="s">
        <v>608</v>
      </c>
      <c r="B139" s="27"/>
      <c r="C139" s="224">
        <v>0</v>
      </c>
      <c r="D139" s="156">
        <v>1.8640000000000001</v>
      </c>
      <c r="E139" s="157">
        <v>0.27700000000000002</v>
      </c>
      <c r="F139" s="158">
        <v>2.8000000000000001E-2</v>
      </c>
      <c r="G139" s="191">
        <v>7017.13</v>
      </c>
      <c r="H139" s="191">
        <v>1.65</v>
      </c>
      <c r="I139" s="223">
        <v>2.86</v>
      </c>
      <c r="J139" s="43">
        <v>2.8000000000000001E-2</v>
      </c>
    </row>
    <row r="140" spans="1:10" ht="27.75" customHeight="1" x14ac:dyDescent="0.25">
      <c r="A140" s="219" t="s">
        <v>458</v>
      </c>
      <c r="B140" s="27"/>
      <c r="C140" s="224" t="s">
        <v>430</v>
      </c>
      <c r="D140" s="159">
        <v>5.6070000000000002</v>
      </c>
      <c r="E140" s="160">
        <v>1.1890000000000001</v>
      </c>
      <c r="F140" s="158">
        <v>0.88300000000000001</v>
      </c>
      <c r="G140" s="192"/>
      <c r="H140" s="192"/>
      <c r="I140" s="222"/>
      <c r="J140" s="44"/>
    </row>
    <row r="141" spans="1:10" ht="27.75" customHeight="1" x14ac:dyDescent="0.25">
      <c r="A141" s="219" t="s">
        <v>459</v>
      </c>
      <c r="B141" s="27"/>
      <c r="C141" s="224" t="s">
        <v>694</v>
      </c>
      <c r="D141" s="156">
        <v>-2.7869999999999999</v>
      </c>
      <c r="E141" s="157">
        <v>-0.57999999999999996</v>
      </c>
      <c r="F141" s="158">
        <v>-5.1999999999999998E-2</v>
      </c>
      <c r="G141" s="191">
        <v>0</v>
      </c>
      <c r="H141" s="192"/>
      <c r="I141" s="222"/>
      <c r="J141" s="44"/>
    </row>
    <row r="142" spans="1:10" ht="27.75" customHeight="1" x14ac:dyDescent="0.25">
      <c r="A142" s="219" t="s">
        <v>460</v>
      </c>
      <c r="B142" s="27"/>
      <c r="C142" s="224" t="s">
        <v>694</v>
      </c>
      <c r="D142" s="156">
        <v>-2.7149999999999999</v>
      </c>
      <c r="E142" s="157">
        <v>-0.53</v>
      </c>
      <c r="F142" s="158">
        <v>-4.8000000000000001E-2</v>
      </c>
      <c r="G142" s="191">
        <v>0</v>
      </c>
      <c r="H142" s="192"/>
      <c r="I142" s="222"/>
      <c r="J142" s="44"/>
    </row>
    <row r="143" spans="1:10" ht="27.75" customHeight="1" x14ac:dyDescent="0.25">
      <c r="A143" s="219" t="s">
        <v>461</v>
      </c>
      <c r="B143" s="27"/>
      <c r="C143" s="224">
        <v>0</v>
      </c>
      <c r="D143" s="156">
        <v>-2.7869999999999999</v>
      </c>
      <c r="E143" s="157">
        <v>-0.57999999999999996</v>
      </c>
      <c r="F143" s="158">
        <v>-5.1999999999999998E-2</v>
      </c>
      <c r="G143" s="191">
        <v>0</v>
      </c>
      <c r="H143" s="192"/>
      <c r="I143" s="222"/>
      <c r="J143" s="43">
        <v>5.0999999999999997E-2</v>
      </c>
    </row>
    <row r="144" spans="1:10" ht="27.75" customHeight="1" x14ac:dyDescent="0.25">
      <c r="A144" s="219" t="s">
        <v>462</v>
      </c>
      <c r="B144" s="27"/>
      <c r="C144" s="224">
        <v>0</v>
      </c>
      <c r="D144" s="156">
        <v>-2.7149999999999999</v>
      </c>
      <c r="E144" s="157">
        <v>-0.53</v>
      </c>
      <c r="F144" s="158">
        <v>-4.8000000000000001E-2</v>
      </c>
      <c r="G144" s="191">
        <v>0</v>
      </c>
      <c r="H144" s="192"/>
      <c r="I144" s="222"/>
      <c r="J144" s="43">
        <v>0.05</v>
      </c>
    </row>
    <row r="145" spans="1:10" ht="27.75" customHeight="1" x14ac:dyDescent="0.25">
      <c r="A145" s="219" t="s">
        <v>463</v>
      </c>
      <c r="B145" s="27"/>
      <c r="C145" s="224">
        <v>0</v>
      </c>
      <c r="D145" s="156">
        <v>-3.1259999999999999</v>
      </c>
      <c r="E145" s="157">
        <v>-0.52900000000000003</v>
      </c>
      <c r="F145" s="158">
        <v>-5.0999999999999997E-2</v>
      </c>
      <c r="G145" s="191">
        <v>7.09</v>
      </c>
      <c r="H145" s="192"/>
      <c r="I145" s="222"/>
      <c r="J145" s="43">
        <v>5.5E-2</v>
      </c>
    </row>
    <row r="146" spans="1:10" ht="27.75" customHeight="1" x14ac:dyDescent="0.25">
      <c r="A146" s="219" t="s">
        <v>565</v>
      </c>
      <c r="B146" s="27"/>
      <c r="C146" s="224" t="s">
        <v>691</v>
      </c>
      <c r="D146" s="156">
        <v>1.8680000000000001</v>
      </c>
      <c r="E146" s="157">
        <v>0.38900000000000001</v>
      </c>
      <c r="F146" s="158">
        <v>3.5000000000000003E-2</v>
      </c>
      <c r="G146" s="191">
        <v>5.0199999999999996</v>
      </c>
      <c r="H146" s="192"/>
      <c r="I146" s="222"/>
      <c r="J146" s="44"/>
    </row>
    <row r="147" spans="1:10" ht="27.75" customHeight="1" x14ac:dyDescent="0.25">
      <c r="A147" s="219" t="s">
        <v>566</v>
      </c>
      <c r="B147" s="27"/>
      <c r="C147" s="224" t="s">
        <v>428</v>
      </c>
      <c r="D147" s="156">
        <v>1.8680000000000001</v>
      </c>
      <c r="E147" s="157">
        <v>0.38900000000000001</v>
      </c>
      <c r="F147" s="158">
        <v>3.5000000000000003E-2</v>
      </c>
      <c r="G147" s="192"/>
      <c r="H147" s="192"/>
      <c r="I147" s="222"/>
      <c r="J147" s="44"/>
    </row>
    <row r="148" spans="1:10" ht="27.75" customHeight="1" x14ac:dyDescent="0.25">
      <c r="A148" s="219" t="s">
        <v>567</v>
      </c>
      <c r="B148" s="27"/>
      <c r="C148" s="224" t="s">
        <v>692</v>
      </c>
      <c r="D148" s="156">
        <v>1.897</v>
      </c>
      <c r="E148" s="157">
        <v>0.39500000000000002</v>
      </c>
      <c r="F148" s="158">
        <v>3.5000000000000003E-2</v>
      </c>
      <c r="G148" s="191">
        <v>1.1100000000000001</v>
      </c>
      <c r="H148" s="192"/>
      <c r="I148" s="222"/>
      <c r="J148" s="44"/>
    </row>
    <row r="149" spans="1:10" ht="27.75" customHeight="1" x14ac:dyDescent="0.25">
      <c r="A149" s="219" t="s">
        <v>568</v>
      </c>
      <c r="B149" s="27"/>
      <c r="C149" s="224" t="s">
        <v>692</v>
      </c>
      <c r="D149" s="156">
        <v>1.897</v>
      </c>
      <c r="E149" s="157">
        <v>0.39500000000000002</v>
      </c>
      <c r="F149" s="158">
        <v>3.5000000000000003E-2</v>
      </c>
      <c r="G149" s="191">
        <v>1.68</v>
      </c>
      <c r="H149" s="192"/>
      <c r="I149" s="222"/>
      <c r="J149" s="44"/>
    </row>
    <row r="150" spans="1:10" ht="27.75" customHeight="1" x14ac:dyDescent="0.25">
      <c r="A150" s="219" t="s">
        <v>569</v>
      </c>
      <c r="B150" s="27"/>
      <c r="C150" s="224" t="s">
        <v>692</v>
      </c>
      <c r="D150" s="156">
        <v>1.897</v>
      </c>
      <c r="E150" s="157">
        <v>0.39500000000000002</v>
      </c>
      <c r="F150" s="158">
        <v>3.5000000000000003E-2</v>
      </c>
      <c r="G150" s="191">
        <v>3.9</v>
      </c>
      <c r="H150" s="192"/>
      <c r="I150" s="222"/>
      <c r="J150" s="44"/>
    </row>
    <row r="151" spans="1:10" ht="27.75" customHeight="1" x14ac:dyDescent="0.25">
      <c r="A151" s="219" t="s">
        <v>570</v>
      </c>
      <c r="B151" s="27"/>
      <c r="C151" s="224" t="s">
        <v>692</v>
      </c>
      <c r="D151" s="156">
        <v>1.897</v>
      </c>
      <c r="E151" s="157">
        <v>0.39500000000000002</v>
      </c>
      <c r="F151" s="158">
        <v>3.5000000000000003E-2</v>
      </c>
      <c r="G151" s="191">
        <v>8.02</v>
      </c>
      <c r="H151" s="192"/>
      <c r="I151" s="222"/>
      <c r="J151" s="44"/>
    </row>
    <row r="152" spans="1:10" ht="27.75" customHeight="1" x14ac:dyDescent="0.25">
      <c r="A152" s="219" t="s">
        <v>571</v>
      </c>
      <c r="B152" s="27"/>
      <c r="C152" s="224" t="s">
        <v>692</v>
      </c>
      <c r="D152" s="156">
        <v>1.897</v>
      </c>
      <c r="E152" s="157">
        <v>0.39500000000000002</v>
      </c>
      <c r="F152" s="158">
        <v>3.5000000000000003E-2</v>
      </c>
      <c r="G152" s="191">
        <v>22.61</v>
      </c>
      <c r="H152" s="192"/>
      <c r="I152" s="222"/>
      <c r="J152" s="44"/>
    </row>
    <row r="153" spans="1:10" ht="27.75" customHeight="1" x14ac:dyDescent="0.25">
      <c r="A153" s="219" t="s">
        <v>464</v>
      </c>
      <c r="B153" s="27"/>
      <c r="C153" s="224" t="s">
        <v>429</v>
      </c>
      <c r="D153" s="156">
        <v>1.897</v>
      </c>
      <c r="E153" s="157">
        <v>0.39500000000000002</v>
      </c>
      <c r="F153" s="158">
        <v>3.5000000000000003E-2</v>
      </c>
      <c r="G153" s="192"/>
      <c r="H153" s="192"/>
      <c r="I153" s="222"/>
      <c r="J153" s="44"/>
    </row>
    <row r="154" spans="1:10" ht="27.75" customHeight="1" x14ac:dyDescent="0.25">
      <c r="A154" s="219" t="s">
        <v>572</v>
      </c>
      <c r="B154" s="27"/>
      <c r="C154" s="224">
        <v>0</v>
      </c>
      <c r="D154" s="156">
        <v>1.3560000000000001</v>
      </c>
      <c r="E154" s="157">
        <v>0.26</v>
      </c>
      <c r="F154" s="158">
        <v>2.4E-2</v>
      </c>
      <c r="G154" s="191">
        <v>4.1900000000000004</v>
      </c>
      <c r="H154" s="191">
        <v>0.68</v>
      </c>
      <c r="I154" s="223">
        <v>0.99</v>
      </c>
      <c r="J154" s="43">
        <v>2.7E-2</v>
      </c>
    </row>
    <row r="155" spans="1:10" ht="27.75" customHeight="1" x14ac:dyDescent="0.25">
      <c r="A155" s="219" t="s">
        <v>573</v>
      </c>
      <c r="B155" s="27"/>
      <c r="C155" s="224">
        <v>0</v>
      </c>
      <c r="D155" s="156">
        <v>1.3560000000000001</v>
      </c>
      <c r="E155" s="157">
        <v>0.26</v>
      </c>
      <c r="F155" s="158">
        <v>2.4E-2</v>
      </c>
      <c r="G155" s="191">
        <v>32.46</v>
      </c>
      <c r="H155" s="191">
        <v>0.68</v>
      </c>
      <c r="I155" s="223">
        <v>0.99</v>
      </c>
      <c r="J155" s="43">
        <v>2.7E-2</v>
      </c>
    </row>
    <row r="156" spans="1:10" ht="27.75" customHeight="1" x14ac:dyDescent="0.25">
      <c r="A156" s="219" t="s">
        <v>574</v>
      </c>
      <c r="B156" s="27"/>
      <c r="C156" s="224">
        <v>0</v>
      </c>
      <c r="D156" s="156">
        <v>1.3560000000000001</v>
      </c>
      <c r="E156" s="157">
        <v>0.26</v>
      </c>
      <c r="F156" s="158">
        <v>2.4E-2</v>
      </c>
      <c r="G156" s="191">
        <v>74.67</v>
      </c>
      <c r="H156" s="191">
        <v>0.68</v>
      </c>
      <c r="I156" s="223">
        <v>0.99</v>
      </c>
      <c r="J156" s="43">
        <v>2.7E-2</v>
      </c>
    </row>
    <row r="157" spans="1:10" ht="27.75" customHeight="1" x14ac:dyDescent="0.25">
      <c r="A157" s="219" t="s">
        <v>575</v>
      </c>
      <c r="B157" s="27"/>
      <c r="C157" s="224">
        <v>0</v>
      </c>
      <c r="D157" s="156">
        <v>1.3560000000000001</v>
      </c>
      <c r="E157" s="157">
        <v>0.26</v>
      </c>
      <c r="F157" s="158">
        <v>2.4E-2</v>
      </c>
      <c r="G157" s="191">
        <v>119.15</v>
      </c>
      <c r="H157" s="191">
        <v>0.68</v>
      </c>
      <c r="I157" s="223">
        <v>0.99</v>
      </c>
      <c r="J157" s="43">
        <v>2.7E-2</v>
      </c>
    </row>
    <row r="158" spans="1:10" ht="27.75" customHeight="1" x14ac:dyDescent="0.25">
      <c r="A158" s="219" t="s">
        <v>576</v>
      </c>
      <c r="B158" s="27"/>
      <c r="C158" s="224">
        <v>0</v>
      </c>
      <c r="D158" s="156">
        <v>1.3560000000000001</v>
      </c>
      <c r="E158" s="157">
        <v>0.26</v>
      </c>
      <c r="F158" s="158">
        <v>2.4E-2</v>
      </c>
      <c r="G158" s="191">
        <v>245.54</v>
      </c>
      <c r="H158" s="191">
        <v>0.68</v>
      </c>
      <c r="I158" s="223">
        <v>0.99</v>
      </c>
      <c r="J158" s="43">
        <v>2.7E-2</v>
      </c>
    </row>
    <row r="159" spans="1:10" ht="27.75" customHeight="1" x14ac:dyDescent="0.25">
      <c r="A159" s="219" t="s">
        <v>577</v>
      </c>
      <c r="B159" s="27"/>
      <c r="C159" s="224">
        <v>0</v>
      </c>
      <c r="D159" s="156">
        <v>1.6930000000000001</v>
      </c>
      <c r="E159" s="157">
        <v>0.29699999999999999</v>
      </c>
      <c r="F159" s="158">
        <v>2.8000000000000001E-2</v>
      </c>
      <c r="G159" s="191">
        <v>20.56</v>
      </c>
      <c r="H159" s="191">
        <v>1.08</v>
      </c>
      <c r="I159" s="223">
        <v>1.78</v>
      </c>
      <c r="J159" s="43">
        <v>0.03</v>
      </c>
    </row>
    <row r="160" spans="1:10" ht="27.75" customHeight="1" x14ac:dyDescent="0.25">
      <c r="A160" s="219" t="s">
        <v>578</v>
      </c>
      <c r="B160" s="27"/>
      <c r="C160" s="224">
        <v>0</v>
      </c>
      <c r="D160" s="156">
        <v>1.6930000000000001</v>
      </c>
      <c r="E160" s="157">
        <v>0.29699999999999999</v>
      </c>
      <c r="F160" s="158">
        <v>2.8000000000000001E-2</v>
      </c>
      <c r="G160" s="191">
        <v>64.45</v>
      </c>
      <c r="H160" s="191">
        <v>1.08</v>
      </c>
      <c r="I160" s="223">
        <v>1.78</v>
      </c>
      <c r="J160" s="43">
        <v>0.03</v>
      </c>
    </row>
    <row r="161" spans="1:10" ht="27.75" customHeight="1" x14ac:dyDescent="0.25">
      <c r="A161" s="219" t="s">
        <v>579</v>
      </c>
      <c r="B161" s="27"/>
      <c r="C161" s="224">
        <v>0</v>
      </c>
      <c r="D161" s="156">
        <v>1.6930000000000001</v>
      </c>
      <c r="E161" s="157">
        <v>0.29699999999999999</v>
      </c>
      <c r="F161" s="158">
        <v>2.8000000000000001E-2</v>
      </c>
      <c r="G161" s="191">
        <v>129.99</v>
      </c>
      <c r="H161" s="191">
        <v>1.08</v>
      </c>
      <c r="I161" s="223">
        <v>1.78</v>
      </c>
      <c r="J161" s="43">
        <v>0.03</v>
      </c>
    </row>
    <row r="162" spans="1:10" ht="27.75" customHeight="1" x14ac:dyDescent="0.25">
      <c r="A162" s="219" t="s">
        <v>580</v>
      </c>
      <c r="B162" s="27"/>
      <c r="C162" s="224">
        <v>0</v>
      </c>
      <c r="D162" s="156">
        <v>1.6930000000000001</v>
      </c>
      <c r="E162" s="157">
        <v>0.29699999999999999</v>
      </c>
      <c r="F162" s="158">
        <v>2.8000000000000001E-2</v>
      </c>
      <c r="G162" s="191">
        <v>199.05</v>
      </c>
      <c r="H162" s="191">
        <v>1.08</v>
      </c>
      <c r="I162" s="223">
        <v>1.78</v>
      </c>
      <c r="J162" s="43">
        <v>0.03</v>
      </c>
    </row>
    <row r="163" spans="1:10" ht="27.75" customHeight="1" x14ac:dyDescent="0.25">
      <c r="A163" s="219" t="s">
        <v>581</v>
      </c>
      <c r="B163" s="27"/>
      <c r="C163" s="224">
        <v>0</v>
      </c>
      <c r="D163" s="156">
        <v>1.6930000000000001</v>
      </c>
      <c r="E163" s="157">
        <v>0.29699999999999999</v>
      </c>
      <c r="F163" s="158">
        <v>2.8000000000000001E-2</v>
      </c>
      <c r="G163" s="191">
        <v>395.29</v>
      </c>
      <c r="H163" s="191">
        <v>1.08</v>
      </c>
      <c r="I163" s="223">
        <v>1.78</v>
      </c>
      <c r="J163" s="43">
        <v>0.03</v>
      </c>
    </row>
    <row r="164" spans="1:10" ht="27.75" customHeight="1" x14ac:dyDescent="0.25">
      <c r="A164" s="219" t="s">
        <v>582</v>
      </c>
      <c r="B164" s="27"/>
      <c r="C164" s="224">
        <v>0</v>
      </c>
      <c r="D164" s="156">
        <v>1.4039999999999999</v>
      </c>
      <c r="E164" s="157">
        <v>0.20899999999999999</v>
      </c>
      <c r="F164" s="158">
        <v>2.1000000000000001E-2</v>
      </c>
      <c r="G164" s="191">
        <v>52.74</v>
      </c>
      <c r="H164" s="191">
        <v>1.24</v>
      </c>
      <c r="I164" s="223">
        <v>2.16</v>
      </c>
      <c r="J164" s="43">
        <v>2.1000000000000001E-2</v>
      </c>
    </row>
    <row r="165" spans="1:10" ht="27.75" customHeight="1" x14ac:dyDescent="0.25">
      <c r="A165" s="219" t="s">
        <v>583</v>
      </c>
      <c r="B165" s="27"/>
      <c r="C165" s="224">
        <v>0</v>
      </c>
      <c r="D165" s="156">
        <v>1.4039999999999999</v>
      </c>
      <c r="E165" s="157">
        <v>0.20899999999999999</v>
      </c>
      <c r="F165" s="158">
        <v>2.1000000000000001E-2</v>
      </c>
      <c r="G165" s="191">
        <v>380.25</v>
      </c>
      <c r="H165" s="191">
        <v>1.24</v>
      </c>
      <c r="I165" s="223">
        <v>2.16</v>
      </c>
      <c r="J165" s="43">
        <v>2.1000000000000001E-2</v>
      </c>
    </row>
    <row r="166" spans="1:10" ht="27.75" customHeight="1" x14ac:dyDescent="0.25">
      <c r="A166" s="219" t="s">
        <v>584</v>
      </c>
      <c r="B166" s="27"/>
      <c r="C166" s="224">
        <v>0</v>
      </c>
      <c r="D166" s="156">
        <v>1.4039999999999999</v>
      </c>
      <c r="E166" s="157">
        <v>0.20899999999999999</v>
      </c>
      <c r="F166" s="158">
        <v>2.1000000000000001E-2</v>
      </c>
      <c r="G166" s="191">
        <v>1123.28</v>
      </c>
      <c r="H166" s="191">
        <v>1.24</v>
      </c>
      <c r="I166" s="223">
        <v>2.16</v>
      </c>
      <c r="J166" s="43">
        <v>2.1000000000000001E-2</v>
      </c>
    </row>
    <row r="167" spans="1:10" ht="27.75" customHeight="1" x14ac:dyDescent="0.25">
      <c r="A167" s="219" t="s">
        <v>585</v>
      </c>
      <c r="B167" s="27"/>
      <c r="C167" s="224">
        <v>0</v>
      </c>
      <c r="D167" s="156">
        <v>1.4039999999999999</v>
      </c>
      <c r="E167" s="157">
        <v>0.20899999999999999</v>
      </c>
      <c r="F167" s="158">
        <v>2.1000000000000001E-2</v>
      </c>
      <c r="G167" s="191">
        <v>2296.86</v>
      </c>
      <c r="H167" s="191">
        <v>1.24</v>
      </c>
      <c r="I167" s="223">
        <v>2.16</v>
      </c>
      <c r="J167" s="43">
        <v>2.1000000000000001E-2</v>
      </c>
    </row>
    <row r="168" spans="1:10" ht="27.75" customHeight="1" x14ac:dyDescent="0.25">
      <c r="A168" s="219" t="s">
        <v>586</v>
      </c>
      <c r="B168" s="27"/>
      <c r="C168" s="224">
        <v>0</v>
      </c>
      <c r="D168" s="156">
        <v>1.4039999999999999</v>
      </c>
      <c r="E168" s="157">
        <v>0.20899999999999999</v>
      </c>
      <c r="F168" s="158">
        <v>2.1000000000000001E-2</v>
      </c>
      <c r="G168" s="191">
        <v>5286.07</v>
      </c>
      <c r="H168" s="191">
        <v>1.24</v>
      </c>
      <c r="I168" s="223">
        <v>2.16</v>
      </c>
      <c r="J168" s="43">
        <v>2.1000000000000001E-2</v>
      </c>
    </row>
    <row r="169" spans="1:10" ht="27.75" customHeight="1" x14ac:dyDescent="0.25">
      <c r="A169" s="219" t="s">
        <v>465</v>
      </c>
      <c r="B169" s="27"/>
      <c r="C169" s="224" t="s">
        <v>430</v>
      </c>
      <c r="D169" s="159">
        <v>4.2240000000000002</v>
      </c>
      <c r="E169" s="160">
        <v>0.89600000000000002</v>
      </c>
      <c r="F169" s="158">
        <v>0.66500000000000004</v>
      </c>
      <c r="G169" s="192"/>
      <c r="H169" s="192"/>
      <c r="I169" s="222"/>
      <c r="J169" s="44"/>
    </row>
    <row r="170" spans="1:10" ht="27.75" customHeight="1" x14ac:dyDescent="0.25">
      <c r="A170" s="219" t="s">
        <v>466</v>
      </c>
      <c r="B170" s="27"/>
      <c r="C170" s="224" t="s">
        <v>694</v>
      </c>
      <c r="D170" s="156">
        <v>-2.0990000000000002</v>
      </c>
      <c r="E170" s="157">
        <v>-0.437</v>
      </c>
      <c r="F170" s="158">
        <v>-3.9E-2</v>
      </c>
      <c r="G170" s="191">
        <v>0</v>
      </c>
      <c r="H170" s="192"/>
      <c r="I170" s="222"/>
      <c r="J170" s="44"/>
    </row>
    <row r="171" spans="1:10" ht="27.75" customHeight="1" x14ac:dyDescent="0.25">
      <c r="A171" s="219" t="s">
        <v>467</v>
      </c>
      <c r="B171" s="27"/>
      <c r="C171" s="224" t="s">
        <v>694</v>
      </c>
      <c r="D171" s="156">
        <v>-2.0449999999999999</v>
      </c>
      <c r="E171" s="157">
        <v>-0.4</v>
      </c>
      <c r="F171" s="158">
        <v>-3.5999999999999997E-2</v>
      </c>
      <c r="G171" s="191">
        <v>0</v>
      </c>
      <c r="H171" s="192"/>
      <c r="I171" s="222"/>
      <c r="J171" s="44"/>
    </row>
    <row r="172" spans="1:10" ht="27.75" customHeight="1" x14ac:dyDescent="0.25">
      <c r="A172" s="219" t="s">
        <v>468</v>
      </c>
      <c r="B172" s="27"/>
      <c r="C172" s="224">
        <v>0</v>
      </c>
      <c r="D172" s="156">
        <v>-2.0990000000000002</v>
      </c>
      <c r="E172" s="157">
        <v>-0.437</v>
      </c>
      <c r="F172" s="158">
        <v>-3.9E-2</v>
      </c>
      <c r="G172" s="191">
        <v>0</v>
      </c>
      <c r="H172" s="192"/>
      <c r="I172" s="222"/>
      <c r="J172" s="43">
        <v>3.9E-2</v>
      </c>
    </row>
    <row r="173" spans="1:10" ht="27.75" customHeight="1" x14ac:dyDescent="0.25">
      <c r="A173" s="219" t="s">
        <v>469</v>
      </c>
      <c r="B173" s="27"/>
      <c r="C173" s="224">
        <v>0</v>
      </c>
      <c r="D173" s="156">
        <v>-2.0449999999999999</v>
      </c>
      <c r="E173" s="157">
        <v>-0.4</v>
      </c>
      <c r="F173" s="158">
        <v>-3.5999999999999997E-2</v>
      </c>
      <c r="G173" s="191">
        <v>0</v>
      </c>
      <c r="H173" s="192"/>
      <c r="I173" s="222"/>
      <c r="J173" s="43">
        <v>3.7999999999999999E-2</v>
      </c>
    </row>
    <row r="174" spans="1:10" ht="27.75" customHeight="1" x14ac:dyDescent="0.25">
      <c r="A174" s="219" t="s">
        <v>470</v>
      </c>
      <c r="B174" s="27"/>
      <c r="C174" s="224">
        <v>0</v>
      </c>
      <c r="D174" s="156">
        <v>-2.355</v>
      </c>
      <c r="E174" s="157">
        <v>-0.39900000000000002</v>
      </c>
      <c r="F174" s="158">
        <v>-3.7999999999999999E-2</v>
      </c>
      <c r="G174" s="191">
        <v>5.34</v>
      </c>
      <c r="H174" s="192"/>
      <c r="I174" s="222"/>
      <c r="J174" s="43">
        <v>4.2000000000000003E-2</v>
      </c>
    </row>
    <row r="175" spans="1:10" ht="27.75" customHeight="1" x14ac:dyDescent="0.25">
      <c r="A175" s="219" t="s">
        <v>543</v>
      </c>
      <c r="B175" s="27"/>
      <c r="C175" s="224" t="s">
        <v>691</v>
      </c>
      <c r="D175" s="156">
        <v>0.66700000000000004</v>
      </c>
      <c r="E175" s="157">
        <v>0.13900000000000001</v>
      </c>
      <c r="F175" s="158">
        <v>1.2E-2</v>
      </c>
      <c r="G175" s="191">
        <v>3.61</v>
      </c>
      <c r="H175" s="192"/>
      <c r="I175" s="222"/>
      <c r="J175" s="44"/>
    </row>
    <row r="176" spans="1:10" ht="27.75" customHeight="1" x14ac:dyDescent="0.25">
      <c r="A176" s="219" t="s">
        <v>544</v>
      </c>
      <c r="B176" s="27"/>
      <c r="C176" s="224" t="s">
        <v>428</v>
      </c>
      <c r="D176" s="156">
        <v>0.66700000000000004</v>
      </c>
      <c r="E176" s="157">
        <v>0.13900000000000001</v>
      </c>
      <c r="F176" s="158">
        <v>1.2E-2</v>
      </c>
      <c r="G176" s="192"/>
      <c r="H176" s="192"/>
      <c r="I176" s="222"/>
      <c r="J176" s="44"/>
    </row>
    <row r="177" spans="1:10" ht="27.75" customHeight="1" x14ac:dyDescent="0.25">
      <c r="A177" s="219" t="s">
        <v>545</v>
      </c>
      <c r="B177" s="27"/>
      <c r="C177" s="224" t="s">
        <v>692</v>
      </c>
      <c r="D177" s="156">
        <v>0.67700000000000005</v>
      </c>
      <c r="E177" s="157">
        <v>0.14099999999999999</v>
      </c>
      <c r="F177" s="158">
        <v>1.2999999999999999E-2</v>
      </c>
      <c r="G177" s="191">
        <v>0.47</v>
      </c>
      <c r="H177" s="192"/>
      <c r="I177" s="222"/>
      <c r="J177" s="44"/>
    </row>
    <row r="178" spans="1:10" ht="27.75" customHeight="1" x14ac:dyDescent="0.25">
      <c r="A178" s="219" t="s">
        <v>546</v>
      </c>
      <c r="B178" s="27"/>
      <c r="C178" s="224" t="s">
        <v>692</v>
      </c>
      <c r="D178" s="156">
        <v>0.67700000000000005</v>
      </c>
      <c r="E178" s="157">
        <v>0.14099999999999999</v>
      </c>
      <c r="F178" s="158">
        <v>1.2999999999999999E-2</v>
      </c>
      <c r="G178" s="191">
        <v>0.67</v>
      </c>
      <c r="H178" s="192"/>
      <c r="I178" s="222"/>
      <c r="J178" s="44"/>
    </row>
    <row r="179" spans="1:10" ht="27.75" customHeight="1" x14ac:dyDescent="0.25">
      <c r="A179" s="219" t="s">
        <v>547</v>
      </c>
      <c r="B179" s="27"/>
      <c r="C179" s="224" t="s">
        <v>692</v>
      </c>
      <c r="D179" s="156">
        <v>0.67700000000000005</v>
      </c>
      <c r="E179" s="157">
        <v>0.14099999999999999</v>
      </c>
      <c r="F179" s="158">
        <v>1.2999999999999999E-2</v>
      </c>
      <c r="G179" s="191">
        <v>1.46</v>
      </c>
      <c r="H179" s="192"/>
      <c r="I179" s="222"/>
      <c r="J179" s="44"/>
    </row>
    <row r="180" spans="1:10" ht="27.75" customHeight="1" x14ac:dyDescent="0.25">
      <c r="A180" s="219" t="s">
        <v>548</v>
      </c>
      <c r="B180" s="27"/>
      <c r="C180" s="224" t="s">
        <v>692</v>
      </c>
      <c r="D180" s="156">
        <v>0.67700000000000005</v>
      </c>
      <c r="E180" s="157">
        <v>0.14099999999999999</v>
      </c>
      <c r="F180" s="158">
        <v>1.2999999999999999E-2</v>
      </c>
      <c r="G180" s="191">
        <v>2.93</v>
      </c>
      <c r="H180" s="192"/>
      <c r="I180" s="222"/>
      <c r="J180" s="44"/>
    </row>
    <row r="181" spans="1:10" ht="27.75" customHeight="1" x14ac:dyDescent="0.25">
      <c r="A181" s="219" t="s">
        <v>549</v>
      </c>
      <c r="B181" s="27"/>
      <c r="C181" s="224" t="s">
        <v>692</v>
      </c>
      <c r="D181" s="156">
        <v>0.67700000000000005</v>
      </c>
      <c r="E181" s="157">
        <v>0.14099999999999999</v>
      </c>
      <c r="F181" s="158">
        <v>1.2999999999999999E-2</v>
      </c>
      <c r="G181" s="191">
        <v>8.14</v>
      </c>
      <c r="H181" s="192"/>
      <c r="I181" s="222"/>
      <c r="J181" s="44"/>
    </row>
    <row r="182" spans="1:10" ht="27.75" customHeight="1" x14ac:dyDescent="0.25">
      <c r="A182" s="219" t="s">
        <v>471</v>
      </c>
      <c r="B182" s="27"/>
      <c r="C182" s="224" t="s">
        <v>429</v>
      </c>
      <c r="D182" s="156">
        <v>0.67700000000000005</v>
      </c>
      <c r="E182" s="157">
        <v>0.14099999999999999</v>
      </c>
      <c r="F182" s="158">
        <v>1.2999999999999999E-2</v>
      </c>
      <c r="G182" s="192"/>
      <c r="H182" s="192"/>
      <c r="I182" s="222"/>
      <c r="J182" s="44"/>
    </row>
    <row r="183" spans="1:10" ht="27.75" customHeight="1" x14ac:dyDescent="0.25">
      <c r="A183" s="219" t="s">
        <v>550</v>
      </c>
      <c r="B183" s="27"/>
      <c r="C183" s="224">
        <v>0</v>
      </c>
      <c r="D183" s="156">
        <v>0.48399999999999999</v>
      </c>
      <c r="E183" s="157">
        <v>9.2999999999999999E-2</v>
      </c>
      <c r="F183" s="158">
        <v>8.9999999999999993E-3</v>
      </c>
      <c r="G183" s="191">
        <v>1.57</v>
      </c>
      <c r="H183" s="191">
        <v>0.24</v>
      </c>
      <c r="I183" s="223">
        <v>0.35</v>
      </c>
      <c r="J183" s="43">
        <v>0.01</v>
      </c>
    </row>
    <row r="184" spans="1:10" ht="27.75" customHeight="1" x14ac:dyDescent="0.25">
      <c r="A184" s="219" t="s">
        <v>551</v>
      </c>
      <c r="B184" s="27"/>
      <c r="C184" s="224">
        <v>0</v>
      </c>
      <c r="D184" s="156">
        <v>0.48399999999999999</v>
      </c>
      <c r="E184" s="157">
        <v>9.2999999999999999E-2</v>
      </c>
      <c r="F184" s="158">
        <v>8.9999999999999993E-3</v>
      </c>
      <c r="G184" s="191">
        <v>11.65</v>
      </c>
      <c r="H184" s="191">
        <v>0.24</v>
      </c>
      <c r="I184" s="223">
        <v>0.35</v>
      </c>
      <c r="J184" s="43">
        <v>0.01</v>
      </c>
    </row>
    <row r="185" spans="1:10" ht="27.75" customHeight="1" x14ac:dyDescent="0.25">
      <c r="A185" s="219" t="s">
        <v>552</v>
      </c>
      <c r="B185" s="27"/>
      <c r="C185" s="224">
        <v>0</v>
      </c>
      <c r="D185" s="156">
        <v>0.48399999999999999</v>
      </c>
      <c r="E185" s="157">
        <v>9.2999999999999999E-2</v>
      </c>
      <c r="F185" s="158">
        <v>8.9999999999999993E-3</v>
      </c>
      <c r="G185" s="191">
        <v>26.72</v>
      </c>
      <c r="H185" s="191">
        <v>0.24</v>
      </c>
      <c r="I185" s="223">
        <v>0.35</v>
      </c>
      <c r="J185" s="43">
        <v>0.01</v>
      </c>
    </row>
    <row r="186" spans="1:10" ht="27.75" customHeight="1" x14ac:dyDescent="0.25">
      <c r="A186" s="219" t="s">
        <v>553</v>
      </c>
      <c r="B186" s="27"/>
      <c r="C186" s="224">
        <v>0</v>
      </c>
      <c r="D186" s="156">
        <v>0.48399999999999999</v>
      </c>
      <c r="E186" s="157">
        <v>9.2999999999999999E-2</v>
      </c>
      <c r="F186" s="158">
        <v>8.9999999999999993E-3</v>
      </c>
      <c r="G186" s="191">
        <v>42.59</v>
      </c>
      <c r="H186" s="191">
        <v>0.24</v>
      </c>
      <c r="I186" s="223">
        <v>0.35</v>
      </c>
      <c r="J186" s="43">
        <v>0.01</v>
      </c>
    </row>
    <row r="187" spans="1:10" ht="27.75" customHeight="1" x14ac:dyDescent="0.25">
      <c r="A187" s="219" t="s">
        <v>554</v>
      </c>
      <c r="B187" s="27"/>
      <c r="C187" s="224">
        <v>0</v>
      </c>
      <c r="D187" s="156">
        <v>0.48399999999999999</v>
      </c>
      <c r="E187" s="157">
        <v>9.2999999999999999E-2</v>
      </c>
      <c r="F187" s="158">
        <v>8.9999999999999993E-3</v>
      </c>
      <c r="G187" s="191">
        <v>87.69</v>
      </c>
      <c r="H187" s="191">
        <v>0.24</v>
      </c>
      <c r="I187" s="223">
        <v>0.35</v>
      </c>
      <c r="J187" s="43">
        <v>0.01</v>
      </c>
    </row>
    <row r="188" spans="1:10" ht="27.75" customHeight="1" x14ac:dyDescent="0.25">
      <c r="A188" s="219" t="s">
        <v>555</v>
      </c>
      <c r="B188" s="27"/>
      <c r="C188" s="224">
        <v>0</v>
      </c>
      <c r="D188" s="156">
        <v>0.60399999999999998</v>
      </c>
      <c r="E188" s="157">
        <v>0.106</v>
      </c>
      <c r="F188" s="158">
        <v>0.01</v>
      </c>
      <c r="G188" s="191">
        <v>7.41</v>
      </c>
      <c r="H188" s="191">
        <v>0.39</v>
      </c>
      <c r="I188" s="223">
        <v>0.63</v>
      </c>
      <c r="J188" s="43">
        <v>1.0999999999999999E-2</v>
      </c>
    </row>
    <row r="189" spans="1:10" ht="27.75" customHeight="1" x14ac:dyDescent="0.25">
      <c r="A189" s="219" t="s">
        <v>556</v>
      </c>
      <c r="B189" s="27"/>
      <c r="C189" s="224">
        <v>0</v>
      </c>
      <c r="D189" s="156">
        <v>0.60399999999999998</v>
      </c>
      <c r="E189" s="157">
        <v>0.106</v>
      </c>
      <c r="F189" s="158">
        <v>0.01</v>
      </c>
      <c r="G189" s="191">
        <v>23.07</v>
      </c>
      <c r="H189" s="191">
        <v>0.39</v>
      </c>
      <c r="I189" s="223">
        <v>0.63</v>
      </c>
      <c r="J189" s="43">
        <v>1.0999999999999999E-2</v>
      </c>
    </row>
    <row r="190" spans="1:10" ht="27.75" customHeight="1" x14ac:dyDescent="0.25">
      <c r="A190" s="219" t="s">
        <v>557</v>
      </c>
      <c r="B190" s="27"/>
      <c r="C190" s="224">
        <v>0</v>
      </c>
      <c r="D190" s="156">
        <v>0.60399999999999998</v>
      </c>
      <c r="E190" s="157">
        <v>0.106</v>
      </c>
      <c r="F190" s="158">
        <v>0.01</v>
      </c>
      <c r="G190" s="191">
        <v>46.46</v>
      </c>
      <c r="H190" s="191">
        <v>0.39</v>
      </c>
      <c r="I190" s="223">
        <v>0.63</v>
      </c>
      <c r="J190" s="43">
        <v>1.0999999999999999E-2</v>
      </c>
    </row>
    <row r="191" spans="1:10" ht="27.75" customHeight="1" x14ac:dyDescent="0.25">
      <c r="A191" s="219" t="s">
        <v>558</v>
      </c>
      <c r="B191" s="27"/>
      <c r="C191" s="224">
        <v>0</v>
      </c>
      <c r="D191" s="156">
        <v>0.60399999999999998</v>
      </c>
      <c r="E191" s="157">
        <v>0.106</v>
      </c>
      <c r="F191" s="158">
        <v>0.01</v>
      </c>
      <c r="G191" s="191">
        <v>71.099999999999994</v>
      </c>
      <c r="H191" s="191">
        <v>0.39</v>
      </c>
      <c r="I191" s="223">
        <v>0.63</v>
      </c>
      <c r="J191" s="43">
        <v>1.0999999999999999E-2</v>
      </c>
    </row>
    <row r="192" spans="1:10" ht="27.75" customHeight="1" x14ac:dyDescent="0.25">
      <c r="A192" s="219" t="s">
        <v>559</v>
      </c>
      <c r="B192" s="27"/>
      <c r="C192" s="224">
        <v>0</v>
      </c>
      <c r="D192" s="156">
        <v>0.60399999999999998</v>
      </c>
      <c r="E192" s="157">
        <v>0.106</v>
      </c>
      <c r="F192" s="158">
        <v>0.01</v>
      </c>
      <c r="G192" s="191">
        <v>141.13</v>
      </c>
      <c r="H192" s="191">
        <v>0.39</v>
      </c>
      <c r="I192" s="223">
        <v>0.63</v>
      </c>
      <c r="J192" s="43">
        <v>1.0999999999999999E-2</v>
      </c>
    </row>
    <row r="193" spans="1:10" ht="27.75" customHeight="1" x14ac:dyDescent="0.25">
      <c r="A193" s="219" t="s">
        <v>560</v>
      </c>
      <c r="B193" s="27"/>
      <c r="C193" s="224">
        <v>0</v>
      </c>
      <c r="D193" s="156">
        <v>0.501</v>
      </c>
      <c r="E193" s="157">
        <v>7.4999999999999997E-2</v>
      </c>
      <c r="F193" s="158">
        <v>7.0000000000000001E-3</v>
      </c>
      <c r="G193" s="191">
        <v>18.89</v>
      </c>
      <c r="H193" s="191">
        <v>0.44</v>
      </c>
      <c r="I193" s="223">
        <v>0.77</v>
      </c>
      <c r="J193" s="43">
        <v>8.0000000000000002E-3</v>
      </c>
    </row>
    <row r="194" spans="1:10" ht="27.75" customHeight="1" x14ac:dyDescent="0.25">
      <c r="A194" s="219" t="s">
        <v>561</v>
      </c>
      <c r="B194" s="27"/>
      <c r="C194" s="224">
        <v>0</v>
      </c>
      <c r="D194" s="156">
        <v>0.501</v>
      </c>
      <c r="E194" s="157">
        <v>7.4999999999999997E-2</v>
      </c>
      <c r="F194" s="158">
        <v>7.0000000000000001E-3</v>
      </c>
      <c r="G194" s="191">
        <v>135.77000000000001</v>
      </c>
      <c r="H194" s="191">
        <v>0.44</v>
      </c>
      <c r="I194" s="223">
        <v>0.77</v>
      </c>
      <c r="J194" s="43">
        <v>8.0000000000000002E-3</v>
      </c>
    </row>
    <row r="195" spans="1:10" ht="27.75" customHeight="1" x14ac:dyDescent="0.25">
      <c r="A195" s="219" t="s">
        <v>562</v>
      </c>
      <c r="B195" s="27"/>
      <c r="C195" s="224">
        <v>0</v>
      </c>
      <c r="D195" s="156">
        <v>0.501</v>
      </c>
      <c r="E195" s="157">
        <v>7.4999999999999997E-2</v>
      </c>
      <c r="F195" s="158">
        <v>7.0000000000000001E-3</v>
      </c>
      <c r="G195" s="191">
        <v>400.93</v>
      </c>
      <c r="H195" s="191">
        <v>0.44</v>
      </c>
      <c r="I195" s="223">
        <v>0.77</v>
      </c>
      <c r="J195" s="43">
        <v>8.0000000000000002E-3</v>
      </c>
    </row>
    <row r="196" spans="1:10" ht="27.75" customHeight="1" x14ac:dyDescent="0.25">
      <c r="A196" s="219" t="s">
        <v>563</v>
      </c>
      <c r="B196" s="27"/>
      <c r="C196" s="224">
        <v>0</v>
      </c>
      <c r="D196" s="156">
        <v>0.501</v>
      </c>
      <c r="E196" s="157">
        <v>7.4999999999999997E-2</v>
      </c>
      <c r="F196" s="158">
        <v>7.0000000000000001E-3</v>
      </c>
      <c r="G196" s="191">
        <v>819.73</v>
      </c>
      <c r="H196" s="191">
        <v>0.44</v>
      </c>
      <c r="I196" s="223">
        <v>0.77</v>
      </c>
      <c r="J196" s="43">
        <v>8.0000000000000002E-3</v>
      </c>
    </row>
    <row r="197" spans="1:10" ht="27.75" customHeight="1" x14ac:dyDescent="0.25">
      <c r="A197" s="219" t="s">
        <v>564</v>
      </c>
      <c r="B197" s="27"/>
      <c r="C197" s="224">
        <v>0</v>
      </c>
      <c r="D197" s="156">
        <v>0.501</v>
      </c>
      <c r="E197" s="157">
        <v>7.4999999999999997E-2</v>
      </c>
      <c r="F197" s="158">
        <v>7.0000000000000001E-3</v>
      </c>
      <c r="G197" s="191">
        <v>1886.46</v>
      </c>
      <c r="H197" s="191">
        <v>0.44</v>
      </c>
      <c r="I197" s="223">
        <v>0.77</v>
      </c>
      <c r="J197" s="43">
        <v>8.0000000000000002E-3</v>
      </c>
    </row>
    <row r="198" spans="1:10" ht="27.75" customHeight="1" x14ac:dyDescent="0.25">
      <c r="A198" s="219" t="s">
        <v>472</v>
      </c>
      <c r="B198" s="27"/>
      <c r="C198" s="224" t="s">
        <v>430</v>
      </c>
      <c r="D198" s="159">
        <v>1.5069999999999999</v>
      </c>
      <c r="E198" s="160">
        <v>0.32</v>
      </c>
      <c r="F198" s="158">
        <v>0.23699999999999999</v>
      </c>
      <c r="G198" s="192"/>
      <c r="H198" s="192"/>
      <c r="I198" s="222"/>
      <c r="J198" s="44"/>
    </row>
    <row r="199" spans="1:10" ht="27.75" customHeight="1" x14ac:dyDescent="0.25">
      <c r="A199" s="219" t="s">
        <v>473</v>
      </c>
      <c r="B199" s="27"/>
      <c r="C199" s="224" t="s">
        <v>694</v>
      </c>
      <c r="D199" s="156">
        <v>-0.749</v>
      </c>
      <c r="E199" s="157">
        <v>-0.156</v>
      </c>
      <c r="F199" s="158">
        <v>-1.4E-2</v>
      </c>
      <c r="G199" s="191">
        <v>0</v>
      </c>
      <c r="H199" s="192"/>
      <c r="I199" s="222"/>
      <c r="J199" s="44"/>
    </row>
    <row r="200" spans="1:10" ht="27.75" customHeight="1" x14ac:dyDescent="0.25">
      <c r="A200" s="219" t="s">
        <v>474</v>
      </c>
      <c r="B200" s="27"/>
      <c r="C200" s="224" t="s">
        <v>694</v>
      </c>
      <c r="D200" s="156">
        <v>-0.73</v>
      </c>
      <c r="E200" s="157">
        <v>-0.14299999999999999</v>
      </c>
      <c r="F200" s="158">
        <v>-1.2999999999999999E-2</v>
      </c>
      <c r="G200" s="191">
        <v>0</v>
      </c>
      <c r="H200" s="192"/>
      <c r="I200" s="222"/>
      <c r="J200" s="44"/>
    </row>
    <row r="201" spans="1:10" ht="27.75" customHeight="1" x14ac:dyDescent="0.25">
      <c r="A201" s="219" t="s">
        <v>475</v>
      </c>
      <c r="B201" s="27"/>
      <c r="C201" s="224">
        <v>0</v>
      </c>
      <c r="D201" s="156">
        <v>-0.749</v>
      </c>
      <c r="E201" s="157">
        <v>-0.156</v>
      </c>
      <c r="F201" s="158">
        <v>-1.4E-2</v>
      </c>
      <c r="G201" s="191">
        <v>0</v>
      </c>
      <c r="H201" s="192"/>
      <c r="I201" s="222"/>
      <c r="J201" s="43">
        <v>1.4E-2</v>
      </c>
    </row>
    <row r="202" spans="1:10" ht="27.75" customHeight="1" x14ac:dyDescent="0.25">
      <c r="A202" s="219" t="s">
        <v>476</v>
      </c>
      <c r="B202" s="27"/>
      <c r="C202" s="224">
        <v>0</v>
      </c>
      <c r="D202" s="156">
        <v>-0.73</v>
      </c>
      <c r="E202" s="157">
        <v>-0.14299999999999999</v>
      </c>
      <c r="F202" s="158">
        <v>-1.2999999999999999E-2</v>
      </c>
      <c r="G202" s="191">
        <v>0</v>
      </c>
      <c r="H202" s="192"/>
      <c r="I202" s="222"/>
      <c r="J202" s="43">
        <v>1.4E-2</v>
      </c>
    </row>
    <row r="203" spans="1:10" ht="27.75" customHeight="1" x14ac:dyDescent="0.25">
      <c r="A203" s="219" t="s">
        <v>477</v>
      </c>
      <c r="B203" s="27"/>
      <c r="C203" s="224">
        <v>0</v>
      </c>
      <c r="D203" s="156">
        <v>-0.84</v>
      </c>
      <c r="E203" s="157">
        <v>-0.14199999999999999</v>
      </c>
      <c r="F203" s="158">
        <v>-1.4E-2</v>
      </c>
      <c r="G203" s="191">
        <v>1.91</v>
      </c>
      <c r="H203" s="192"/>
      <c r="I203" s="222"/>
      <c r="J203" s="43">
        <v>1.4999999999999999E-2</v>
      </c>
    </row>
  </sheetData>
  <autoFilter ref="A13:J203" xr:uid="{00000000-0009-0000-0000-00000600000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topLeftCell="A7" zoomScale="80" zoomScaleNormal="80" zoomScaleSheetLayoutView="100" workbookViewId="0">
      <selection activeCell="D16" sqref="D16"/>
    </sheetView>
  </sheetViews>
  <sheetFormatPr defaultRowHeight="13.2" x14ac:dyDescent="0.25"/>
  <cols>
    <col min="1" max="5" width="24" customWidth="1"/>
    <col min="6" max="6" width="183.109375" bestFit="1" customWidth="1"/>
  </cols>
  <sheetData>
    <row r="1" spans="1:6" ht="27.75" customHeight="1" x14ac:dyDescent="0.25">
      <c r="A1" s="154" t="s">
        <v>24</v>
      </c>
      <c r="C1" s="153"/>
    </row>
    <row r="2" spans="1:6" ht="44.25" customHeight="1" x14ac:dyDescent="0.25">
      <c r="A2" s="290" t="s">
        <v>145</v>
      </c>
      <c r="B2" s="291"/>
      <c r="C2" s="291"/>
      <c r="D2" s="291"/>
      <c r="E2" s="291"/>
    </row>
    <row r="3" spans="1:6" ht="47.25" customHeight="1" x14ac:dyDescent="0.25">
      <c r="A3" s="238" t="str">
        <f>Overview!B4&amp; " - Illustrative LLFs for year beginning "&amp;Overview!D4</f>
        <v>ESP Electricity Limited - GSP_G - Illustrative LLFs for year beginning 1 April 2023</v>
      </c>
      <c r="B3" s="238"/>
      <c r="C3" s="238"/>
      <c r="D3" s="238"/>
      <c r="E3" s="238"/>
    </row>
    <row r="4" spans="1:6" ht="19.5" customHeight="1" x14ac:dyDescent="0.25">
      <c r="A4" s="292" t="s">
        <v>17</v>
      </c>
      <c r="B4" s="21" t="s">
        <v>4</v>
      </c>
      <c r="C4" s="21" t="s">
        <v>5</v>
      </c>
      <c r="D4" s="21" t="s">
        <v>6</v>
      </c>
      <c r="E4" s="21" t="s">
        <v>7</v>
      </c>
    </row>
    <row r="5" spans="1:6" ht="19.5" customHeight="1" x14ac:dyDescent="0.25">
      <c r="A5" s="293"/>
      <c r="B5" s="21" t="s">
        <v>791</v>
      </c>
      <c r="C5" s="21" t="s">
        <v>792</v>
      </c>
      <c r="D5" s="21" t="s">
        <v>793</v>
      </c>
      <c r="E5" s="21" t="s">
        <v>794</v>
      </c>
    </row>
    <row r="6" spans="1:6" ht="45" customHeight="1" x14ac:dyDescent="0.25">
      <c r="A6" s="151" t="s">
        <v>785</v>
      </c>
      <c r="B6" s="23"/>
      <c r="C6" s="23"/>
      <c r="D6" s="23" t="s">
        <v>786</v>
      </c>
      <c r="E6" s="23" t="s">
        <v>787</v>
      </c>
    </row>
    <row r="7" spans="1:6" ht="45" customHeight="1" x14ac:dyDescent="0.25">
      <c r="A7" s="151" t="s">
        <v>788</v>
      </c>
      <c r="B7" s="23" t="s">
        <v>789</v>
      </c>
      <c r="C7" s="23" t="s">
        <v>790</v>
      </c>
      <c r="D7" s="22" t="s">
        <v>786</v>
      </c>
      <c r="E7" s="23"/>
    </row>
    <row r="8" spans="1:6" ht="45" customHeight="1" x14ac:dyDescent="0.25">
      <c r="A8" s="152" t="s">
        <v>20</v>
      </c>
      <c r="B8" s="23"/>
      <c r="C8" s="23"/>
      <c r="D8" s="23" t="s">
        <v>786</v>
      </c>
      <c r="E8" s="23" t="s">
        <v>787</v>
      </c>
    </row>
    <row r="9" spans="1:6" ht="25.5" customHeight="1" x14ac:dyDescent="0.25">
      <c r="A9" s="146" t="s">
        <v>18</v>
      </c>
      <c r="B9" s="234" t="s">
        <v>19</v>
      </c>
      <c r="C9" s="235"/>
      <c r="D9" s="235"/>
      <c r="E9" s="236"/>
    </row>
    <row r="10" spans="1:6" s="13" customFormat="1" x14ac:dyDescent="0.25">
      <c r="A10" s="12"/>
      <c r="B10" s="11"/>
      <c r="C10" s="11"/>
      <c r="D10" s="11"/>
      <c r="E10" s="11"/>
    </row>
    <row r="11" spans="1:6" x14ac:dyDescent="0.25">
      <c r="B11" s="11"/>
      <c r="C11" s="11"/>
      <c r="D11" s="11"/>
      <c r="E11" s="11"/>
    </row>
    <row r="12" spans="1:6" ht="22.5" customHeight="1" x14ac:dyDescent="0.25">
      <c r="A12" s="242" t="s">
        <v>48</v>
      </c>
      <c r="B12" s="294"/>
      <c r="C12" s="294"/>
      <c r="D12" s="294"/>
      <c r="E12" s="294"/>
      <c r="F12" s="243"/>
    </row>
    <row r="13" spans="1:6" ht="22.5" customHeight="1" x14ac:dyDescent="0.25">
      <c r="A13" s="242" t="s">
        <v>3</v>
      </c>
      <c r="B13" s="294"/>
      <c r="C13" s="294"/>
      <c r="D13" s="294"/>
      <c r="E13" s="294"/>
      <c r="F13" s="243"/>
    </row>
    <row r="14" spans="1:6" ht="33" customHeight="1" x14ac:dyDescent="0.25">
      <c r="A14" s="21" t="s">
        <v>49</v>
      </c>
      <c r="B14" s="21" t="s">
        <v>4</v>
      </c>
      <c r="C14" s="21" t="s">
        <v>5</v>
      </c>
      <c r="D14" s="21" t="s">
        <v>6</v>
      </c>
      <c r="E14" s="21" t="s">
        <v>7</v>
      </c>
      <c r="F14" s="21" t="s">
        <v>8</v>
      </c>
    </row>
    <row r="15" spans="1:6" ht="22.5" customHeight="1" x14ac:dyDescent="0.25">
      <c r="A15" s="1" t="s">
        <v>50</v>
      </c>
      <c r="B15" s="225">
        <v>1.083</v>
      </c>
      <c r="C15" s="225">
        <v>1.077</v>
      </c>
      <c r="D15" s="225">
        <v>1.07</v>
      </c>
      <c r="E15" s="225">
        <v>1.0720000000000001</v>
      </c>
      <c r="F15" s="10" t="s">
        <v>725</v>
      </c>
    </row>
    <row r="16" spans="1:6" ht="22.5" customHeight="1" x14ac:dyDescent="0.25">
      <c r="A16" s="1" t="s">
        <v>51</v>
      </c>
      <c r="B16" s="225">
        <v>1.0449999999999999</v>
      </c>
      <c r="C16" s="225">
        <v>1.044</v>
      </c>
      <c r="D16" s="225">
        <v>1.046</v>
      </c>
      <c r="E16" s="225">
        <v>1.0429999999999999</v>
      </c>
      <c r="F16" s="10" t="s">
        <v>726</v>
      </c>
    </row>
    <row r="17" spans="1:6" ht="22.5" customHeight="1" x14ac:dyDescent="0.25">
      <c r="A17" s="1" t="s">
        <v>52</v>
      </c>
      <c r="B17" s="225">
        <v>1.032</v>
      </c>
      <c r="C17" s="225">
        <v>1.03</v>
      </c>
      <c r="D17" s="225">
        <v>1.0269999999999999</v>
      </c>
      <c r="E17" s="225">
        <v>1.028</v>
      </c>
      <c r="F17" s="10" t="s">
        <v>727</v>
      </c>
    </row>
    <row r="18" spans="1:6" ht="22.5" customHeight="1" x14ac:dyDescent="0.25">
      <c r="A18" s="1" t="s">
        <v>53</v>
      </c>
      <c r="B18" s="225">
        <v>1.0229999999999999</v>
      </c>
      <c r="C18" s="225">
        <v>1.022</v>
      </c>
      <c r="D18" s="225">
        <v>1.0209999999999999</v>
      </c>
      <c r="E18" s="225">
        <v>1.0209999999999999</v>
      </c>
      <c r="F18" s="10" t="s">
        <v>728</v>
      </c>
    </row>
    <row r="19" spans="1:6" ht="22.5" customHeight="1" x14ac:dyDescent="0.25">
      <c r="A19" s="1" t="s">
        <v>54</v>
      </c>
      <c r="B19" s="225">
        <v>1.018</v>
      </c>
      <c r="C19" s="225">
        <v>1.0169999999999999</v>
      </c>
      <c r="D19" s="225">
        <v>1.0149999999999999</v>
      </c>
      <c r="E19" s="225">
        <v>1.016</v>
      </c>
      <c r="F19" s="10" t="s">
        <v>728</v>
      </c>
    </row>
    <row r="20" spans="1:6" ht="22.5" customHeight="1" x14ac:dyDescent="0.25">
      <c r="A20" s="1" t="s">
        <v>795</v>
      </c>
      <c r="B20" s="225">
        <v>1.0129999999999999</v>
      </c>
      <c r="C20" s="225">
        <v>1.012</v>
      </c>
      <c r="D20" s="225">
        <v>1.0109999999999999</v>
      </c>
      <c r="E20" s="225">
        <v>1.0109999999999999</v>
      </c>
      <c r="F20" s="10" t="s">
        <v>728</v>
      </c>
    </row>
    <row r="21" spans="1:6" ht="22.5" customHeight="1" x14ac:dyDescent="0.25">
      <c r="A21" s="1" t="s">
        <v>55</v>
      </c>
      <c r="B21" s="225">
        <v>1.008</v>
      </c>
      <c r="C21" s="225">
        <v>1.0069999999999999</v>
      </c>
      <c r="D21" s="225">
        <v>1.0049999999999999</v>
      </c>
      <c r="E21" s="225">
        <v>1.006</v>
      </c>
      <c r="F21" s="10" t="s">
        <v>728</v>
      </c>
    </row>
    <row r="23" spans="1:6" ht="22.5" customHeight="1" x14ac:dyDescent="0.25">
      <c r="A23" s="242" t="s">
        <v>56</v>
      </c>
      <c r="B23" s="294"/>
      <c r="C23" s="294"/>
      <c r="D23" s="294"/>
      <c r="E23" s="294"/>
      <c r="F23" s="243"/>
    </row>
    <row r="24" spans="1:6" ht="22.5" customHeight="1" x14ac:dyDescent="0.25">
      <c r="A24" s="242" t="s">
        <v>15</v>
      </c>
      <c r="B24" s="294"/>
      <c r="C24" s="294"/>
      <c r="D24" s="294"/>
      <c r="E24" s="294"/>
      <c r="F24" s="243"/>
    </row>
    <row r="25" spans="1:6" ht="33" customHeight="1" x14ac:dyDescent="0.25">
      <c r="A25" s="21" t="s">
        <v>9</v>
      </c>
      <c r="B25" s="21" t="s">
        <v>4</v>
      </c>
      <c r="C25" s="21" t="s">
        <v>5</v>
      </c>
      <c r="D25" s="21" t="s">
        <v>6</v>
      </c>
      <c r="E25" s="21" t="s">
        <v>7</v>
      </c>
      <c r="F25" s="21" t="s">
        <v>8</v>
      </c>
    </row>
    <row r="26" spans="1:6" ht="22.5" customHeight="1" x14ac:dyDescent="0.25">
      <c r="A26" s="1" t="s">
        <v>10</v>
      </c>
      <c r="B26" s="10"/>
      <c r="C26" s="10"/>
      <c r="D26" s="10"/>
      <c r="E26" s="10"/>
      <c r="F26" s="10"/>
    </row>
    <row r="27" spans="1:6" ht="22.5" customHeight="1" x14ac:dyDescent="0.25">
      <c r="A27" s="1" t="s">
        <v>11</v>
      </c>
      <c r="B27" s="10"/>
      <c r="C27" s="10"/>
      <c r="D27" s="10"/>
      <c r="E27" s="10"/>
      <c r="F27" s="10"/>
    </row>
    <row r="28" spans="1:6" ht="22.5" customHeight="1" x14ac:dyDescent="0.25">
      <c r="A28" s="1" t="s">
        <v>12</v>
      </c>
      <c r="B28" s="10"/>
      <c r="C28" s="10"/>
      <c r="D28" s="10"/>
      <c r="E28" s="10"/>
      <c r="F28" s="10"/>
    </row>
    <row r="29" spans="1:6" ht="22.5" customHeight="1" x14ac:dyDescent="0.25">
      <c r="A29" s="1" t="s">
        <v>13</v>
      </c>
      <c r="B29" s="10"/>
      <c r="C29" s="10"/>
      <c r="D29" s="10"/>
      <c r="E29" s="10"/>
      <c r="F29" s="10"/>
    </row>
    <row r="30" spans="1:6" ht="22.5" customHeight="1" x14ac:dyDescent="0.25">
      <c r="A30" s="1" t="s">
        <v>14</v>
      </c>
      <c r="B30" s="10"/>
      <c r="C30" s="10"/>
      <c r="D30" s="10"/>
      <c r="E30" s="10"/>
      <c r="F30" s="10"/>
    </row>
    <row r="32" spans="1:6" ht="22.5" customHeight="1" x14ac:dyDescent="0.25">
      <c r="A32" s="242" t="s">
        <v>56</v>
      </c>
      <c r="B32" s="294"/>
      <c r="C32" s="294"/>
      <c r="D32" s="294"/>
      <c r="E32" s="294"/>
      <c r="F32" s="243"/>
    </row>
    <row r="33" spans="1:6" ht="22.5" customHeight="1" x14ac:dyDescent="0.25">
      <c r="A33" s="242" t="s">
        <v>16</v>
      </c>
      <c r="B33" s="294"/>
      <c r="C33" s="294"/>
      <c r="D33" s="294"/>
      <c r="E33" s="294"/>
      <c r="F33" s="243"/>
    </row>
    <row r="34" spans="1:6" ht="33" customHeight="1" x14ac:dyDescent="0.25">
      <c r="A34" s="21" t="s">
        <v>9</v>
      </c>
      <c r="B34" s="21" t="s">
        <v>4</v>
      </c>
      <c r="C34" s="21" t="s">
        <v>5</v>
      </c>
      <c r="D34" s="21" t="s">
        <v>6</v>
      </c>
      <c r="E34" s="21" t="s">
        <v>7</v>
      </c>
      <c r="F34" s="21" t="s">
        <v>8</v>
      </c>
    </row>
    <row r="35" spans="1:6" ht="22.5" customHeight="1" x14ac:dyDescent="0.25">
      <c r="A35" s="1" t="s">
        <v>10</v>
      </c>
      <c r="B35" s="10"/>
      <c r="C35" s="10"/>
      <c r="D35" s="10"/>
      <c r="E35" s="10"/>
      <c r="F35" s="10"/>
    </row>
    <row r="36" spans="1:6" ht="22.5" customHeight="1" x14ac:dyDescent="0.25">
      <c r="A36" s="1" t="s">
        <v>11</v>
      </c>
      <c r="B36" s="10"/>
      <c r="C36" s="10"/>
      <c r="D36" s="10"/>
      <c r="E36" s="10"/>
      <c r="F36" s="10"/>
    </row>
    <row r="37" spans="1:6" ht="22.5" customHeight="1" x14ac:dyDescent="0.25">
      <c r="A37" s="1" t="s">
        <v>12</v>
      </c>
      <c r="B37" s="10"/>
      <c r="C37" s="10"/>
      <c r="D37" s="10"/>
      <c r="E37" s="10"/>
      <c r="F37" s="10"/>
    </row>
    <row r="38" spans="1:6" ht="22.5" customHeight="1" x14ac:dyDescent="0.25">
      <c r="A38" s="1" t="s">
        <v>13</v>
      </c>
      <c r="B38" s="10"/>
      <c r="C38" s="10"/>
      <c r="D38" s="10"/>
      <c r="E38" s="10"/>
      <c r="F38" s="10"/>
    </row>
    <row r="39" spans="1:6" ht="22.5" customHeight="1" x14ac:dyDescent="0.25">
      <c r="A39" s="1" t="s">
        <v>14</v>
      </c>
      <c r="B39" s="10"/>
      <c r="C39" s="10"/>
      <c r="D39" s="10"/>
      <c r="E39" s="10"/>
      <c r="F39"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3:F33"/>
    <mergeCell ref="A12:F12"/>
    <mergeCell ref="A13:F13"/>
    <mergeCell ref="A32:F32"/>
    <mergeCell ref="A23:F23"/>
    <mergeCell ref="A24:F24"/>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A7" zoomScale="80" zoomScaleNormal="80" zoomScaleSheetLayoutView="100" workbookViewId="0">
      <selection activeCell="B19" sqref="B19:F29"/>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8" customWidth="1"/>
    <col min="12" max="13" width="15.5546875" style="4" customWidth="1"/>
    <col min="14" max="17" width="15.5546875" style="2" customWidth="1"/>
    <col min="18" max="16384" width="9.109375" style="2"/>
  </cols>
  <sheetData>
    <row r="1" spans="1:17" ht="100.5" customHeight="1" x14ac:dyDescent="0.25">
      <c r="A1" s="14" t="s">
        <v>24</v>
      </c>
      <c r="B1" s="14"/>
      <c r="C1" s="14"/>
      <c r="D1" s="14"/>
      <c r="G1" s="24"/>
      <c r="H1" s="295" t="s">
        <v>147</v>
      </c>
      <c r="I1" s="296"/>
    </row>
    <row r="2" spans="1:17" ht="27.75" customHeight="1" x14ac:dyDescent="0.25">
      <c r="A2" s="260" t="s">
        <v>146</v>
      </c>
      <c r="B2" s="261"/>
      <c r="C2" s="261"/>
      <c r="D2" s="261"/>
      <c r="E2" s="261"/>
      <c r="F2" s="261"/>
      <c r="G2" s="261"/>
      <c r="H2" s="261"/>
      <c r="I2" s="261"/>
      <c r="J2" s="261"/>
      <c r="K2" s="261"/>
      <c r="L2" s="261"/>
      <c r="M2" s="261"/>
      <c r="N2" s="261"/>
      <c r="O2" s="261"/>
      <c r="P2" s="261"/>
      <c r="Q2" s="261"/>
    </row>
    <row r="3" spans="1:17" ht="17.25" customHeight="1" x14ac:dyDescent="0.25">
      <c r="A3" s="14"/>
      <c r="B3" s="14"/>
      <c r="C3" s="14"/>
      <c r="D3" s="14"/>
      <c r="G3" s="24"/>
    </row>
    <row r="4" spans="1:17" s="9" customFormat="1" ht="25.5" customHeight="1" x14ac:dyDescent="0.25">
      <c r="A4" s="297" t="str">
        <f>Overview!B4&amp; " - Effective from "&amp;Overview!D4&amp;" - "&amp;Overview!E4&amp;" new designated EHV charges"</f>
        <v>ESP Electricity Limited - GSP_G - Effective from 1 April 2023 - Final new designated EHV charges</v>
      </c>
      <c r="B4" s="298"/>
      <c r="C4" s="298"/>
      <c r="D4" s="298"/>
      <c r="E4" s="298"/>
      <c r="F4" s="298"/>
      <c r="G4" s="298"/>
      <c r="H4" s="298"/>
      <c r="I4" s="298"/>
      <c r="J4" s="298"/>
      <c r="K4" s="298"/>
      <c r="L4" s="298"/>
      <c r="M4" s="298"/>
      <c r="N4" s="298"/>
      <c r="O4" s="298"/>
      <c r="P4" s="298"/>
      <c r="Q4" s="298"/>
    </row>
    <row r="5" spans="1:17" ht="69.75" customHeight="1" x14ac:dyDescent="0.25">
      <c r="A5" s="28" t="s">
        <v>150</v>
      </c>
      <c r="B5" s="28" t="s">
        <v>58</v>
      </c>
      <c r="C5" s="28" t="s">
        <v>41</v>
      </c>
      <c r="D5" s="28" t="s">
        <v>42</v>
      </c>
      <c r="E5" s="28" t="s">
        <v>59</v>
      </c>
      <c r="F5" s="28" t="s">
        <v>41</v>
      </c>
      <c r="G5" s="28" t="s">
        <v>43</v>
      </c>
      <c r="H5" s="78" t="s">
        <v>35</v>
      </c>
      <c r="I5" s="59" t="s">
        <v>680</v>
      </c>
      <c r="J5" s="78" t="str">
        <f>'Annex 2 EHV charges'!I10</f>
        <v>Import
Super Red
unit charge
(p/kWh)</v>
      </c>
      <c r="K5" s="78" t="str">
        <f>'Annex 2 EHV charges'!J10</f>
        <v>Import
fixed charge
(p/day)</v>
      </c>
      <c r="L5" s="78" t="str">
        <f>'Annex 2 EHV charges'!K10</f>
        <v>Import
capacity charge
(p/kVA/day)</v>
      </c>
      <c r="M5" s="78" t="str">
        <f>'Annex 2 EHV charges'!L10</f>
        <v>Import
exceeded capacity charge
(p/kVA/day)</v>
      </c>
      <c r="N5" s="78" t="str">
        <f>'Annex 2 EHV charges'!M10</f>
        <v>Export
Super Red
unit charge
(p/kWh)</v>
      </c>
      <c r="O5" s="78" t="str">
        <f>'Annex 2 EHV charges'!N10</f>
        <v>Export
fixed charge
(p/day)</v>
      </c>
      <c r="P5" s="78" t="str">
        <f>'Annex 2 EHV charges'!O10</f>
        <v>Export
capacity charge
(p/kVA/day)</v>
      </c>
      <c r="Q5" s="78" t="str">
        <f>'Annex 2 EHV charges'!P10</f>
        <v>Export
exceeded capacity charge
(p/kVA/day)</v>
      </c>
    </row>
    <row r="6" spans="1:17" ht="22.5" customHeight="1" x14ac:dyDescent="0.25">
      <c r="A6" s="49"/>
      <c r="B6" s="49"/>
      <c r="C6" s="49"/>
      <c r="D6" s="49"/>
      <c r="E6" s="50"/>
      <c r="F6" s="50"/>
      <c r="G6" s="50"/>
      <c r="H6" s="51"/>
      <c r="I6" s="51"/>
      <c r="J6" s="30"/>
      <c r="K6" s="31"/>
      <c r="L6" s="31"/>
      <c r="M6" s="31"/>
      <c r="N6" s="39"/>
      <c r="O6" s="40"/>
      <c r="P6" s="40"/>
      <c r="Q6" s="40"/>
    </row>
    <row r="7" spans="1:17" ht="22.5" customHeight="1" x14ac:dyDescent="0.25">
      <c r="A7" s="49"/>
      <c r="B7" s="49"/>
      <c r="C7" s="49"/>
      <c r="D7" s="49"/>
      <c r="E7" s="50"/>
      <c r="F7" s="50"/>
      <c r="G7" s="50"/>
      <c r="H7" s="51"/>
      <c r="I7" s="51"/>
      <c r="J7" s="30"/>
      <c r="K7" s="31"/>
      <c r="L7" s="31"/>
      <c r="M7" s="31"/>
      <c r="N7" s="39"/>
      <c r="O7" s="40"/>
      <c r="P7" s="40"/>
      <c r="Q7" s="40"/>
    </row>
    <row r="8" spans="1:17" ht="22.5" customHeight="1" x14ac:dyDescent="0.25">
      <c r="A8" s="49"/>
      <c r="B8" s="49"/>
      <c r="C8" s="49"/>
      <c r="D8" s="49"/>
      <c r="E8" s="50"/>
      <c r="F8" s="50"/>
      <c r="G8" s="50"/>
      <c r="H8" s="51"/>
      <c r="I8" s="51"/>
      <c r="J8" s="30"/>
      <c r="K8" s="31"/>
      <c r="L8" s="31"/>
      <c r="M8" s="31"/>
      <c r="N8" s="39"/>
      <c r="O8" s="40"/>
      <c r="P8" s="40"/>
      <c r="Q8" s="40"/>
    </row>
    <row r="9" spans="1:17" ht="22.5" customHeight="1" x14ac:dyDescent="0.25">
      <c r="A9" s="49"/>
      <c r="B9" s="49"/>
      <c r="C9" s="49"/>
      <c r="D9" s="49"/>
      <c r="E9" s="50"/>
      <c r="F9" s="50"/>
      <c r="G9" s="50"/>
      <c r="H9" s="51"/>
      <c r="I9" s="51"/>
      <c r="J9" s="30"/>
      <c r="K9" s="31"/>
      <c r="L9" s="31"/>
      <c r="M9" s="31"/>
      <c r="N9" s="39"/>
      <c r="O9" s="40"/>
      <c r="P9" s="40"/>
      <c r="Q9" s="40"/>
    </row>
    <row r="10" spans="1:17" ht="22.5" customHeight="1" x14ac:dyDescent="0.25">
      <c r="A10" s="49"/>
      <c r="B10" s="49"/>
      <c r="C10" s="49"/>
      <c r="D10" s="49"/>
      <c r="E10" s="50"/>
      <c r="F10" s="50"/>
      <c r="G10" s="50"/>
      <c r="H10" s="51"/>
      <c r="I10" s="51"/>
      <c r="J10" s="30"/>
      <c r="K10" s="31"/>
      <c r="L10" s="31"/>
      <c r="M10" s="31"/>
      <c r="N10" s="39"/>
      <c r="O10" s="40"/>
      <c r="P10" s="40"/>
      <c r="Q10" s="40"/>
    </row>
    <row r="11" spans="1:17" ht="22.5" customHeight="1" x14ac:dyDescent="0.25">
      <c r="A11" s="49"/>
      <c r="B11" s="49"/>
      <c r="C11" s="49"/>
      <c r="D11" s="49"/>
      <c r="E11" s="50"/>
      <c r="F11" s="50"/>
      <c r="G11" s="50"/>
      <c r="H11" s="51"/>
      <c r="I11" s="51"/>
      <c r="J11" s="30"/>
      <c r="K11" s="31"/>
      <c r="L11" s="31"/>
      <c r="M11" s="31"/>
      <c r="N11" s="39"/>
      <c r="O11" s="40"/>
      <c r="P11" s="40"/>
      <c r="Q11" s="40"/>
    </row>
    <row r="12" spans="1:17" ht="22.5" customHeight="1" x14ac:dyDescent="0.25">
      <c r="A12" s="49"/>
      <c r="B12" s="49"/>
      <c r="C12" s="49"/>
      <c r="D12" s="49"/>
      <c r="E12" s="50"/>
      <c r="F12" s="50"/>
      <c r="G12" s="50"/>
      <c r="H12" s="51"/>
      <c r="I12" s="51"/>
      <c r="J12" s="30"/>
      <c r="K12" s="31"/>
      <c r="L12" s="31"/>
      <c r="M12" s="31"/>
      <c r="N12" s="39"/>
      <c r="O12" s="40"/>
      <c r="P12" s="40"/>
      <c r="Q12" s="40"/>
    </row>
    <row r="13" spans="1:17" ht="22.5" customHeight="1" x14ac:dyDescent="0.25">
      <c r="A13" s="49"/>
      <c r="B13" s="49"/>
      <c r="C13" s="49"/>
      <c r="D13" s="49"/>
      <c r="E13" s="50"/>
      <c r="F13" s="50"/>
      <c r="G13" s="50"/>
      <c r="H13" s="51"/>
      <c r="I13" s="51"/>
      <c r="J13" s="30"/>
      <c r="K13" s="31"/>
      <c r="L13" s="31"/>
      <c r="M13" s="31"/>
      <c r="N13" s="39"/>
      <c r="O13" s="40"/>
      <c r="P13" s="40"/>
      <c r="Q13" s="40"/>
    </row>
    <row r="14" spans="1:17" ht="22.5" customHeight="1" x14ac:dyDescent="0.25">
      <c r="A14" s="49"/>
      <c r="B14" s="49"/>
      <c r="C14" s="49"/>
      <c r="D14" s="49"/>
      <c r="E14" s="50"/>
      <c r="F14" s="50"/>
      <c r="G14" s="50"/>
      <c r="H14" s="51"/>
      <c r="I14" s="51"/>
      <c r="J14" s="30"/>
      <c r="K14" s="31"/>
      <c r="L14" s="31"/>
      <c r="M14" s="31"/>
      <c r="N14" s="39"/>
      <c r="O14" s="40"/>
      <c r="P14" s="40"/>
      <c r="Q14" s="40"/>
    </row>
    <row r="15" spans="1:17" ht="22.5" customHeight="1" x14ac:dyDescent="0.25">
      <c r="A15" s="49"/>
      <c r="B15" s="49"/>
      <c r="C15" s="49"/>
      <c r="D15" s="49"/>
      <c r="E15" s="50"/>
      <c r="F15" s="50"/>
      <c r="G15" s="50"/>
      <c r="H15" s="51"/>
      <c r="I15" s="51"/>
      <c r="J15" s="30"/>
      <c r="K15" s="31"/>
      <c r="L15" s="31"/>
      <c r="M15" s="31"/>
      <c r="N15" s="39"/>
      <c r="O15" s="40"/>
      <c r="P15" s="40"/>
      <c r="Q15" s="40"/>
    </row>
    <row r="17" spans="1:17" ht="27.75" customHeight="1" x14ac:dyDescent="0.25">
      <c r="A17" s="297" t="str">
        <f>Overview!B4&amp; " - Effective from "&amp;Overview!D4&amp;" - "&amp;Overview!E4&amp;" new designated EHV line loss factors"</f>
        <v>ESP Electricity Limited - GSP_G - Effective from 1 April 2023 - Final new designated EHV line loss factors</v>
      </c>
      <c r="B17" s="298"/>
      <c r="C17" s="298"/>
      <c r="D17" s="298"/>
      <c r="E17" s="298"/>
      <c r="F17" s="298"/>
      <c r="G17" s="298"/>
      <c r="H17" s="298"/>
      <c r="I17" s="298"/>
      <c r="J17" s="298"/>
      <c r="K17" s="298"/>
      <c r="L17" s="298"/>
      <c r="M17" s="298"/>
      <c r="N17" s="298"/>
      <c r="O17" s="298"/>
      <c r="P17" s="298"/>
      <c r="Q17" s="298"/>
    </row>
    <row r="18" spans="1:17" ht="62.25" customHeight="1" x14ac:dyDescent="0.25">
      <c r="A18" s="28" t="s">
        <v>150</v>
      </c>
      <c r="B18" s="28" t="s">
        <v>58</v>
      </c>
      <c r="C18" s="28" t="s">
        <v>41</v>
      </c>
      <c r="D18" s="28" t="s">
        <v>42</v>
      </c>
      <c r="E18" s="28" t="s">
        <v>59</v>
      </c>
      <c r="F18" s="28" t="s">
        <v>41</v>
      </c>
      <c r="G18" s="28" t="s">
        <v>43</v>
      </c>
      <c r="H18" s="78" t="s">
        <v>35</v>
      </c>
      <c r="I18" s="59" t="s">
        <v>680</v>
      </c>
      <c r="J18" s="34" t="s">
        <v>117</v>
      </c>
      <c r="K18" s="34" t="s">
        <v>116</v>
      </c>
      <c r="L18" s="34" t="s">
        <v>118</v>
      </c>
      <c r="M18" s="34" t="s">
        <v>119</v>
      </c>
      <c r="N18" s="36" t="s">
        <v>120</v>
      </c>
      <c r="O18" s="36" t="s">
        <v>121</v>
      </c>
      <c r="P18" s="36" t="s">
        <v>122</v>
      </c>
      <c r="Q18" s="36" t="s">
        <v>123</v>
      </c>
    </row>
    <row r="19" spans="1:17" ht="22.5" customHeight="1" x14ac:dyDescent="0.25">
      <c r="A19" s="49"/>
      <c r="B19" s="49"/>
      <c r="C19" s="49"/>
      <c r="D19" s="49"/>
      <c r="E19" s="50"/>
      <c r="F19" s="37"/>
      <c r="G19" s="37"/>
      <c r="H19" s="38"/>
      <c r="I19" s="38"/>
      <c r="J19" s="41"/>
      <c r="K19" s="41"/>
      <c r="L19" s="32"/>
      <c r="M19" s="33"/>
      <c r="N19" s="35"/>
      <c r="O19" s="35"/>
      <c r="P19" s="35"/>
      <c r="Q19" s="35"/>
    </row>
    <row r="20" spans="1:17" ht="22.5" customHeight="1" x14ac:dyDescent="0.25">
      <c r="A20" s="49"/>
      <c r="B20" s="49"/>
      <c r="C20" s="49"/>
      <c r="D20" s="49"/>
      <c r="E20" s="50"/>
      <c r="F20" s="37"/>
      <c r="G20" s="37"/>
      <c r="H20" s="38"/>
      <c r="I20" s="38"/>
      <c r="J20" s="41"/>
      <c r="K20" s="41"/>
      <c r="L20" s="32"/>
      <c r="M20" s="33"/>
      <c r="N20" s="35"/>
      <c r="O20" s="35"/>
      <c r="P20" s="35"/>
      <c r="Q20" s="35"/>
    </row>
    <row r="21" spans="1:17" ht="22.5" customHeight="1" x14ac:dyDescent="0.25">
      <c r="A21" s="49"/>
      <c r="B21" s="49"/>
      <c r="C21" s="49"/>
      <c r="D21" s="49"/>
      <c r="E21" s="50"/>
      <c r="F21" s="37"/>
      <c r="G21" s="37"/>
      <c r="H21" s="38"/>
      <c r="I21" s="38"/>
      <c r="J21" s="41"/>
      <c r="K21" s="41"/>
      <c r="L21" s="32"/>
      <c r="M21" s="33"/>
      <c r="N21" s="35"/>
      <c r="O21" s="35"/>
      <c r="P21" s="35"/>
      <c r="Q21" s="35"/>
    </row>
    <row r="22" spans="1:17" ht="22.5" customHeight="1" x14ac:dyDescent="0.25">
      <c r="A22" s="49"/>
      <c r="B22" s="49"/>
      <c r="C22" s="49"/>
      <c r="D22" s="49"/>
      <c r="E22" s="50"/>
      <c r="F22" s="37"/>
      <c r="G22" s="37"/>
      <c r="H22" s="38"/>
      <c r="I22" s="38"/>
      <c r="J22" s="41"/>
      <c r="K22" s="41"/>
      <c r="L22" s="32"/>
      <c r="M22" s="33"/>
      <c r="N22" s="35"/>
      <c r="O22" s="35"/>
      <c r="P22" s="35"/>
      <c r="Q22" s="35"/>
    </row>
    <row r="23" spans="1:17" ht="22.5" customHeight="1" x14ac:dyDescent="0.25">
      <c r="A23" s="49"/>
      <c r="B23" s="49"/>
      <c r="C23" s="49"/>
      <c r="D23" s="49"/>
      <c r="E23" s="50"/>
      <c r="F23" s="37"/>
      <c r="G23" s="37"/>
      <c r="H23" s="38"/>
      <c r="I23" s="38"/>
      <c r="J23" s="41"/>
      <c r="K23" s="41"/>
      <c r="L23" s="32"/>
      <c r="M23" s="33"/>
      <c r="N23" s="35"/>
      <c r="O23" s="35"/>
      <c r="P23" s="35"/>
      <c r="Q23" s="35"/>
    </row>
    <row r="24" spans="1:17" ht="22.5" customHeight="1" x14ac:dyDescent="0.25">
      <c r="A24" s="49"/>
      <c r="B24" s="49"/>
      <c r="C24" s="49"/>
      <c r="D24" s="49"/>
      <c r="E24" s="50"/>
      <c r="F24" s="37"/>
      <c r="G24" s="37"/>
      <c r="H24" s="38"/>
      <c r="I24" s="38"/>
      <c r="J24" s="41"/>
      <c r="K24" s="41"/>
      <c r="L24" s="32"/>
      <c r="M24" s="33"/>
      <c r="N24" s="35"/>
      <c r="O24" s="35"/>
      <c r="P24" s="35"/>
      <c r="Q24" s="35"/>
    </row>
    <row r="25" spans="1:17" ht="22.5" customHeight="1" x14ac:dyDescent="0.25">
      <c r="A25" s="49"/>
      <c r="B25" s="49"/>
      <c r="C25" s="49"/>
      <c r="D25" s="49"/>
      <c r="E25" s="50"/>
      <c r="F25" s="37"/>
      <c r="G25" s="37"/>
      <c r="H25" s="38"/>
      <c r="I25" s="38"/>
      <c r="J25" s="41"/>
      <c r="K25" s="41"/>
      <c r="L25" s="32"/>
      <c r="M25" s="33"/>
      <c r="N25" s="35"/>
      <c r="O25" s="35"/>
      <c r="P25" s="35"/>
      <c r="Q25" s="35"/>
    </row>
    <row r="26" spans="1:17" ht="22.5" customHeight="1" x14ac:dyDescent="0.25">
      <c r="A26" s="49"/>
      <c r="B26" s="49"/>
      <c r="C26" s="49"/>
      <c r="D26" s="49"/>
      <c r="E26" s="50"/>
      <c r="F26" s="37"/>
      <c r="G26" s="37"/>
      <c r="H26" s="38"/>
      <c r="I26" s="38"/>
      <c r="J26" s="41"/>
      <c r="K26" s="41"/>
      <c r="L26" s="32"/>
      <c r="M26" s="33"/>
      <c r="N26" s="35"/>
      <c r="O26" s="35"/>
      <c r="P26" s="35"/>
      <c r="Q26" s="35"/>
    </row>
    <row r="27" spans="1:17" ht="22.5" customHeight="1" x14ac:dyDescent="0.25">
      <c r="A27" s="49"/>
      <c r="B27" s="49"/>
      <c r="C27" s="49"/>
      <c r="D27" s="49"/>
      <c r="E27" s="50"/>
      <c r="F27" s="37"/>
      <c r="G27" s="37"/>
      <c r="H27" s="38"/>
      <c r="I27" s="38"/>
      <c r="J27" s="41"/>
      <c r="K27" s="41"/>
      <c r="L27" s="32"/>
      <c r="M27" s="33"/>
      <c r="N27" s="35"/>
      <c r="O27" s="35"/>
      <c r="P27" s="35"/>
      <c r="Q27" s="35"/>
    </row>
    <row r="28" spans="1:17" ht="22.5" customHeight="1" x14ac:dyDescent="0.25">
      <c r="A28" s="49"/>
      <c r="B28" s="49"/>
      <c r="C28" s="49"/>
      <c r="D28" s="49"/>
      <c r="E28" s="50"/>
      <c r="F28" s="37"/>
      <c r="G28" s="37"/>
      <c r="H28" s="38"/>
      <c r="I28" s="38"/>
      <c r="J28" s="41"/>
      <c r="K28" s="41"/>
      <c r="L28" s="32"/>
      <c r="M28" s="33"/>
      <c r="N28" s="35"/>
      <c r="O28" s="35"/>
      <c r="P28" s="35"/>
      <c r="Q28" s="3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2019-11-22T15:48:25Z</cp:lastPrinted>
  <dcterms:created xsi:type="dcterms:W3CDTF">2009-11-12T11:38:00Z</dcterms:created>
  <dcterms:modified xsi:type="dcterms:W3CDTF">2023-02-13T11:32:04Z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